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mc:AlternateContent xmlns:mc="http://schemas.openxmlformats.org/markup-compatibility/2006">
    <mc:Choice Requires="x15">
      <x15ac:absPath xmlns:x15ac="http://schemas.microsoft.com/office/spreadsheetml/2010/11/ac" url="C:\Users\paugea\Desktop\2018 Application updates\UES worksheets\UES 2018 Fall Promo\"/>
    </mc:Choice>
  </mc:AlternateContent>
  <workbookProtection workbookPassword="F209" lockStructure="1"/>
  <bookViews>
    <workbookView xWindow="0" yWindow="0" windowWidth="24000" windowHeight="9510" tabRatio="915" activeTab="4"/>
  </bookViews>
  <sheets>
    <sheet name="Cover" sheetId="82" r:id="rId1"/>
    <sheet name="Custom pg1" sheetId="61" r:id="rId2"/>
    <sheet name="Custom pg2" sheetId="51" r:id="rId3"/>
    <sheet name="Narrative Based Worksheet" sheetId="55" r:id="rId4"/>
    <sheet name="Submittal Requirements" sheetId="73" r:id="rId5"/>
  </sheets>
  <externalReferences>
    <externalReference r:id="rId6"/>
    <externalReference r:id="rId7"/>
  </externalReferences>
  <definedNames>
    <definedName name="_LPD2004">'[1]Lighting Interior LPD'!$E$211:$G$242</definedName>
    <definedName name="_LPD2007">'[1]Lighting Interior LPD'!$E$246:$G$278</definedName>
    <definedName name="_LPD2010">'[1]Lighting Interior LPD'!$E$282:$G$314</definedName>
    <definedName name="BldgType" localSheetId="0">'[2]Custom Lighting 2'!$I$98:$I$109</definedName>
    <definedName name="BldgType">#REF!</definedName>
    <definedName name="DLC_DOWNLOAD">#REF!</definedName>
    <definedName name="DLC_SEARCH">#REF!</definedName>
    <definedName name="DLC_WEBSITE">#REF!</definedName>
    <definedName name="ES_DOWN">#REF!</definedName>
    <definedName name="ES_WEB">#REF!</definedName>
    <definedName name="LOCATION">'[1]Lighting Interior LPD'!$F$206</definedName>
    <definedName name="MEASURE">'[2]Custom Lighting Small Projects'!$D$98:$D$105</definedName>
    <definedName name="measure1">#REF!</definedName>
    <definedName name="METHOD">'[1]Lighting Interior LPD'!$F$17</definedName>
    <definedName name="_xlnm.Print_Area" localSheetId="0">Cover!$A$1:$N$45</definedName>
    <definedName name="_xlnm.Print_Area" localSheetId="1">'Custom pg1'!$A$1:$U$50</definedName>
    <definedName name="_xlnm.Print_Area" localSheetId="2">'Custom pg2'!$A$1:$U$50</definedName>
    <definedName name="_xlnm.Print_Area" localSheetId="3">'Narrative Based Worksheet'!$A$1:$L$77</definedName>
    <definedName name="_xlnm.Print_Area" localSheetId="4">'Submittal Requirements'!$A$1:$B$67</definedName>
    <definedName name="ProjNameFinal">#REF!</definedName>
    <definedName name="ProjNamePre">#REF!</definedName>
    <definedName name="VERSION">'[1]Lighting Interior LPD'!$E$206</definedName>
    <definedName name="VERSIONYEAR">'[1]Lighting Interior LPD'!$F$16</definedName>
  </definedNames>
  <calcPr calcId="171027"/>
</workbook>
</file>

<file path=xl/calcChain.xml><?xml version="1.0" encoding="utf-8"?>
<calcChain xmlns="http://schemas.openxmlformats.org/spreadsheetml/2006/main">
  <c r="G76" i="55" l="1"/>
  <c r="T28" i="51" l="1"/>
  <c r="U33" i="51" s="1"/>
  <c r="T33" i="51" s="1"/>
  <c r="T7" i="51"/>
  <c r="U12" i="51" s="1"/>
  <c r="T12" i="51" s="1"/>
  <c r="K75" i="55" l="1"/>
  <c r="K74" i="55" l="1"/>
  <c r="F43" i="61" l="1"/>
  <c r="E43" i="61"/>
  <c r="N43" i="61" s="1"/>
  <c r="F42" i="61"/>
  <c r="E42" i="61"/>
  <c r="J42" i="61" s="1"/>
  <c r="F41" i="61"/>
  <c r="E41" i="61"/>
  <c r="L41" i="61" s="1"/>
  <c r="F40" i="61"/>
  <c r="E40" i="61"/>
  <c r="F39" i="61"/>
  <c r="E39" i="61"/>
  <c r="L39" i="61" s="1"/>
  <c r="R38" i="61"/>
  <c r="F38" i="61"/>
  <c r="E38" i="61"/>
  <c r="H38" i="61" s="1"/>
  <c r="F37" i="61"/>
  <c r="E37" i="61"/>
  <c r="N37" i="61" s="1"/>
  <c r="F22" i="61"/>
  <c r="E22" i="61"/>
  <c r="I22" i="61" s="1"/>
  <c r="F21" i="61"/>
  <c r="E21" i="61"/>
  <c r="M21" i="61" s="1"/>
  <c r="F20" i="61"/>
  <c r="E20" i="61"/>
  <c r="F19" i="61"/>
  <c r="E19" i="61"/>
  <c r="J19" i="61" s="1"/>
  <c r="F18" i="61"/>
  <c r="E18" i="61"/>
  <c r="I18" i="61" s="1"/>
  <c r="R17" i="61"/>
  <c r="F17" i="61"/>
  <c r="E17" i="61"/>
  <c r="F16" i="61"/>
  <c r="E16" i="61"/>
  <c r="AK8" i="61"/>
  <c r="AK9" i="61" s="1"/>
  <c r="AK10" i="61" s="1"/>
  <c r="AK11" i="61" s="1"/>
  <c r="AK12" i="61" s="1"/>
  <c r="AK13" i="61" s="1"/>
  <c r="AK14" i="61" s="1"/>
  <c r="AK15" i="61" s="1"/>
  <c r="AK16" i="61" s="1"/>
  <c r="AK17" i="61" s="1"/>
  <c r="AK18" i="61" s="1"/>
  <c r="AK19" i="61" s="1"/>
  <c r="AK20" i="61" s="1"/>
  <c r="AK21" i="61" s="1"/>
  <c r="AK22" i="61" s="1"/>
  <c r="AK23" i="61" s="1"/>
  <c r="AK24" i="61" s="1"/>
  <c r="AK25" i="61" s="1"/>
  <c r="AK26" i="61" s="1"/>
  <c r="AK27" i="61" s="1"/>
  <c r="AK28" i="61" s="1"/>
  <c r="AK29" i="61" s="1"/>
  <c r="AK30" i="61" s="1"/>
  <c r="AK31" i="61" s="1"/>
  <c r="AK32" i="61" s="1"/>
  <c r="AK33" i="61" s="1"/>
  <c r="AK34" i="61" s="1"/>
  <c r="AK35" i="61" s="1"/>
  <c r="AK36" i="61" s="1"/>
  <c r="AK37" i="61" s="1"/>
  <c r="AK38" i="61" s="1"/>
  <c r="AK39" i="61" s="1"/>
  <c r="AK40" i="61" s="1"/>
  <c r="AK41" i="61" s="1"/>
  <c r="AK42" i="61" s="1"/>
  <c r="AK43" i="61" s="1"/>
  <c r="AK44" i="61" s="1"/>
  <c r="AK45" i="61" s="1"/>
  <c r="AK46" i="61" s="1"/>
  <c r="AK47" i="61" s="1"/>
  <c r="AK48" i="61" s="1"/>
  <c r="AK49" i="61" s="1"/>
  <c r="AK50" i="61" s="1"/>
  <c r="AK51" i="61" s="1"/>
  <c r="AK52" i="61" s="1"/>
  <c r="AK53" i="61" s="1"/>
  <c r="AK54" i="61" s="1"/>
  <c r="AK55" i="61" s="1"/>
  <c r="AK56" i="61" s="1"/>
  <c r="AK57" i="61" s="1"/>
  <c r="AK58" i="61" s="1"/>
  <c r="AK59" i="61" s="1"/>
  <c r="AK60" i="61" s="1"/>
  <c r="AK61" i="61" s="1"/>
  <c r="AK62" i="61" s="1"/>
  <c r="AK63" i="61" s="1"/>
  <c r="AK64" i="61" s="1"/>
  <c r="AK65" i="61" s="1"/>
  <c r="AK66" i="61" s="1"/>
  <c r="AK67" i="61" s="1"/>
  <c r="AK68" i="61" s="1"/>
  <c r="AK69" i="61" s="1"/>
  <c r="AK70" i="61" s="1"/>
  <c r="AK71" i="61" s="1"/>
  <c r="AK72" i="61" s="1"/>
  <c r="AK73" i="61" s="1"/>
  <c r="AK74" i="61" s="1"/>
  <c r="AK75" i="61" s="1"/>
  <c r="AK76" i="61" s="1"/>
  <c r="AK77" i="61" s="1"/>
  <c r="AK78" i="61" s="1"/>
  <c r="AK79" i="61" s="1"/>
  <c r="AK80" i="61" s="1"/>
  <c r="AK81" i="61" s="1"/>
  <c r="AK82" i="61" s="1"/>
  <c r="AK83" i="61" s="1"/>
  <c r="AK84" i="61" s="1"/>
  <c r="AK85" i="61" s="1"/>
  <c r="AK86" i="61" s="1"/>
  <c r="AK87" i="61" s="1"/>
  <c r="AK88" i="61" s="1"/>
  <c r="AK89" i="61" s="1"/>
  <c r="AK90" i="61" s="1"/>
  <c r="AK91" i="61" s="1"/>
  <c r="AK92" i="61" s="1"/>
  <c r="AK93" i="61" s="1"/>
  <c r="AK94" i="61" s="1"/>
  <c r="AK95" i="61" s="1"/>
  <c r="AK96" i="61" s="1"/>
  <c r="AK97" i="61" s="1"/>
  <c r="AK98" i="61" s="1"/>
  <c r="AK99" i="61" s="1"/>
  <c r="AK100" i="61" s="1"/>
  <c r="AK101" i="61" s="1"/>
  <c r="AK102" i="61" s="1"/>
  <c r="AK8" i="51"/>
  <c r="AK9" i="51" s="1"/>
  <c r="AK10" i="51" s="1"/>
  <c r="AK11" i="51" s="1"/>
  <c r="AK12" i="51" s="1"/>
  <c r="AK13" i="51" s="1"/>
  <c r="AK14" i="51" s="1"/>
  <c r="AK15" i="51" s="1"/>
  <c r="AK16" i="51" s="1"/>
  <c r="AK17" i="51" s="1"/>
  <c r="AK18" i="51" s="1"/>
  <c r="AK19" i="51" s="1"/>
  <c r="AK20" i="51" s="1"/>
  <c r="AK21" i="51" s="1"/>
  <c r="AK22" i="51" s="1"/>
  <c r="AK23" i="51" s="1"/>
  <c r="AK24" i="51" s="1"/>
  <c r="AK25" i="51" s="1"/>
  <c r="AK26" i="51" s="1"/>
  <c r="AK27" i="51" s="1"/>
  <c r="AK28" i="51" s="1"/>
  <c r="AK29" i="51" s="1"/>
  <c r="AK30" i="51" s="1"/>
  <c r="AK31" i="51" s="1"/>
  <c r="AK32" i="51" s="1"/>
  <c r="AK33" i="51" s="1"/>
  <c r="AK34" i="51" s="1"/>
  <c r="AK35" i="51" s="1"/>
  <c r="AK36" i="51" s="1"/>
  <c r="AK37" i="51" s="1"/>
  <c r="AK38" i="51" s="1"/>
  <c r="AK39" i="51" s="1"/>
  <c r="AK40" i="51" s="1"/>
  <c r="AK41" i="51" s="1"/>
  <c r="AK42" i="51" s="1"/>
  <c r="AK43" i="51" s="1"/>
  <c r="AK44" i="51" s="1"/>
  <c r="AK45" i="51" s="1"/>
  <c r="AK46" i="51" s="1"/>
  <c r="AK47" i="51" s="1"/>
  <c r="AK48" i="51" s="1"/>
  <c r="AK49" i="51" s="1"/>
  <c r="AK50" i="51" s="1"/>
  <c r="AK51" i="51" s="1"/>
  <c r="AK52" i="51" s="1"/>
  <c r="AK53" i="51" s="1"/>
  <c r="AK54" i="51" s="1"/>
  <c r="AK55" i="51" s="1"/>
  <c r="AK56" i="51" s="1"/>
  <c r="AK57" i="51" s="1"/>
  <c r="AK58" i="51" s="1"/>
  <c r="AK59" i="51" s="1"/>
  <c r="AK60" i="51" s="1"/>
  <c r="AK61" i="51" s="1"/>
  <c r="AK62" i="51" s="1"/>
  <c r="AK63" i="51" s="1"/>
  <c r="AK64" i="51" s="1"/>
  <c r="AK65" i="51" s="1"/>
  <c r="AK66" i="51" s="1"/>
  <c r="AK67" i="51" s="1"/>
  <c r="AK68" i="51" s="1"/>
  <c r="AK69" i="51" s="1"/>
  <c r="AK70" i="51" s="1"/>
  <c r="AK71" i="51" s="1"/>
  <c r="AK72" i="51" s="1"/>
  <c r="AK73" i="51" s="1"/>
  <c r="AK74" i="51" s="1"/>
  <c r="AK75" i="51" s="1"/>
  <c r="AK76" i="51" s="1"/>
  <c r="AK77" i="51" s="1"/>
  <c r="AK78" i="51" s="1"/>
  <c r="AK79" i="51" s="1"/>
  <c r="AK80" i="51" s="1"/>
  <c r="AK81" i="51" s="1"/>
  <c r="AK82" i="51" s="1"/>
  <c r="AK83" i="51" s="1"/>
  <c r="AK84" i="51" s="1"/>
  <c r="AK85" i="51" s="1"/>
  <c r="AK86" i="51" s="1"/>
  <c r="AK87" i="51" s="1"/>
  <c r="AK88" i="51" s="1"/>
  <c r="AK89" i="51" s="1"/>
  <c r="AK90" i="51" s="1"/>
  <c r="AK91" i="51" s="1"/>
  <c r="AK92" i="51" s="1"/>
  <c r="AK93" i="51" s="1"/>
  <c r="AK94" i="51" s="1"/>
  <c r="AK95" i="51" s="1"/>
  <c r="AK96" i="51" s="1"/>
  <c r="AK97" i="51" s="1"/>
  <c r="AK98" i="51" s="1"/>
  <c r="AK99" i="51" s="1"/>
  <c r="AK100" i="51" s="1"/>
  <c r="AK101" i="51" s="1"/>
  <c r="AK102" i="51" s="1"/>
  <c r="E16" i="51"/>
  <c r="I16" i="51" s="1"/>
  <c r="F16" i="51"/>
  <c r="O16" i="51"/>
  <c r="E17" i="51"/>
  <c r="L17" i="51" s="1"/>
  <c r="F17" i="51"/>
  <c r="O17" i="51"/>
  <c r="R17" i="51"/>
  <c r="E18" i="51"/>
  <c r="M18" i="51" s="1"/>
  <c r="F18" i="51"/>
  <c r="O18" i="51"/>
  <c r="E19" i="51"/>
  <c r="L19" i="51" s="1"/>
  <c r="F19" i="51"/>
  <c r="O19" i="51"/>
  <c r="E20" i="51"/>
  <c r="L20" i="51" s="1"/>
  <c r="F20" i="51"/>
  <c r="O20" i="51"/>
  <c r="E21" i="51"/>
  <c r="J21" i="51" s="1"/>
  <c r="F21" i="51"/>
  <c r="O21" i="51"/>
  <c r="E22" i="51"/>
  <c r="N22" i="51" s="1"/>
  <c r="F22" i="51"/>
  <c r="O22" i="51"/>
  <c r="Q22" i="51" s="1"/>
  <c r="E37" i="51"/>
  <c r="F37" i="51"/>
  <c r="O37" i="51"/>
  <c r="E38" i="51"/>
  <c r="N38" i="51" s="1"/>
  <c r="F38" i="51"/>
  <c r="R38" i="51"/>
  <c r="E39" i="51"/>
  <c r="L39" i="51" s="1"/>
  <c r="F39" i="51"/>
  <c r="O39" i="51"/>
  <c r="E40" i="51"/>
  <c r="N40" i="51" s="1"/>
  <c r="F40" i="51"/>
  <c r="O40" i="51"/>
  <c r="E41" i="51"/>
  <c r="L41" i="51" s="1"/>
  <c r="F41" i="51"/>
  <c r="O41" i="51"/>
  <c r="E42" i="51"/>
  <c r="L42" i="51" s="1"/>
  <c r="F42" i="51"/>
  <c r="O42" i="51"/>
  <c r="E43" i="51"/>
  <c r="J43" i="51" s="1"/>
  <c r="F43" i="51"/>
  <c r="O43" i="51"/>
  <c r="Q43" i="51" s="1"/>
  <c r="P42" i="51"/>
  <c r="P17" i="51"/>
  <c r="P39" i="51"/>
  <c r="P38" i="51"/>
  <c r="O38" i="51"/>
  <c r="P41" i="51"/>
  <c r="P40" i="51"/>
  <c r="P21" i="51"/>
  <c r="P37" i="51"/>
  <c r="P20" i="51"/>
  <c r="P18" i="51"/>
  <c r="P16" i="51"/>
  <c r="P19" i="51"/>
  <c r="O43" i="61" l="1"/>
  <c r="Q43" i="61" s="1"/>
  <c r="O42" i="61"/>
  <c r="O39" i="61"/>
  <c r="O40" i="61"/>
  <c r="O38" i="61"/>
  <c r="J38" i="61"/>
  <c r="O37" i="61"/>
  <c r="O41" i="61"/>
  <c r="N18" i="61"/>
  <c r="H39" i="61"/>
  <c r="J41" i="61"/>
  <c r="Q17" i="51"/>
  <c r="J20" i="51"/>
  <c r="M20" i="51"/>
  <c r="G38" i="51"/>
  <c r="G20" i="51"/>
  <c r="H22" i="61"/>
  <c r="J39" i="61"/>
  <c r="N39" i="61"/>
  <c r="M38" i="61"/>
  <c r="H16" i="51"/>
  <c r="H18" i="61"/>
  <c r="J18" i="61"/>
  <c r="I39" i="51"/>
  <c r="O19" i="61"/>
  <c r="I20" i="51"/>
  <c r="N42" i="61"/>
  <c r="I38" i="61"/>
  <c r="M21" i="51"/>
  <c r="J39" i="51"/>
  <c r="M18" i="61"/>
  <c r="G37" i="51"/>
  <c r="I21" i="61"/>
  <c r="N42" i="51"/>
  <c r="N38" i="61"/>
  <c r="K37" i="51"/>
  <c r="H41" i="51"/>
  <c r="I37" i="51"/>
  <c r="H18" i="51"/>
  <c r="H42" i="51"/>
  <c r="H19" i="51"/>
  <c r="G42" i="51"/>
  <c r="H37" i="51"/>
  <c r="Q39" i="51"/>
  <c r="H19" i="61"/>
  <c r="N41" i="51"/>
  <c r="K41" i="51"/>
  <c r="J42" i="51"/>
  <c r="L37" i="51"/>
  <c r="J37" i="51"/>
  <c r="K21" i="51"/>
  <c r="G39" i="61"/>
  <c r="Q19" i="51"/>
  <c r="J38" i="51"/>
  <c r="N19" i="61"/>
  <c r="M37" i="61"/>
  <c r="I21" i="51"/>
  <c r="H21" i="51"/>
  <c r="H38" i="51"/>
  <c r="K19" i="61"/>
  <c r="I19" i="61"/>
  <c r="H22" i="51"/>
  <c r="N37" i="51"/>
  <c r="M37" i="51"/>
  <c r="Q40" i="51"/>
  <c r="L38" i="51"/>
  <c r="L21" i="51"/>
  <c r="K38" i="61"/>
  <c r="M19" i="61"/>
  <c r="K40" i="61"/>
  <c r="I40" i="61"/>
  <c r="Q16" i="51"/>
  <c r="G40" i="61"/>
  <c r="J19" i="51"/>
  <c r="M19" i="51"/>
  <c r="I38" i="51"/>
  <c r="M38" i="51"/>
  <c r="L18" i="61"/>
  <c r="L19" i="61"/>
  <c r="M41" i="61"/>
  <c r="N18" i="51"/>
  <c r="M43" i="51"/>
  <c r="L43" i="51"/>
  <c r="N43" i="51"/>
  <c r="K42" i="51"/>
  <c r="G41" i="51"/>
  <c r="G18" i="51"/>
  <c r="L40" i="61"/>
  <c r="J40" i="61"/>
  <c r="L18" i="51"/>
  <c r="Q42" i="51"/>
  <c r="J18" i="51"/>
  <c r="I18" i="51"/>
  <c r="K20" i="51"/>
  <c r="N41" i="61"/>
  <c r="H42" i="61"/>
  <c r="I19" i="51"/>
  <c r="Q38" i="51"/>
  <c r="H43" i="61"/>
  <c r="K43" i="51"/>
  <c r="G19" i="51"/>
  <c r="O18" i="61"/>
  <c r="N22" i="61"/>
  <c r="K39" i="61"/>
  <c r="H40" i="61"/>
  <c r="M42" i="61"/>
  <c r="K19" i="51"/>
  <c r="G21" i="51"/>
  <c r="J16" i="51"/>
  <c r="J43" i="61"/>
  <c r="H37" i="61"/>
  <c r="P23" i="51"/>
  <c r="G17" i="51"/>
  <c r="G43" i="61"/>
  <c r="K17" i="51"/>
  <c r="L16" i="51"/>
  <c r="G22" i="61"/>
  <c r="I39" i="61"/>
  <c r="L38" i="61"/>
  <c r="K37" i="61"/>
  <c r="M39" i="61"/>
  <c r="G38" i="61"/>
  <c r="N16" i="51"/>
  <c r="M43" i="61"/>
  <c r="H17" i="51"/>
  <c r="K18" i="51"/>
  <c r="J17" i="51"/>
  <c r="I17" i="51"/>
  <c r="K16" i="51"/>
  <c r="N19" i="51"/>
  <c r="H20" i="51"/>
  <c r="M16" i="51"/>
  <c r="N21" i="51"/>
  <c r="K22" i="61"/>
  <c r="J22" i="61"/>
  <c r="M40" i="61"/>
  <c r="N40" i="61"/>
  <c r="G37" i="61"/>
  <c r="J37" i="61"/>
  <c r="Q37" i="51"/>
  <c r="M22" i="61"/>
  <c r="L43" i="61"/>
  <c r="G16" i="51"/>
  <c r="I43" i="61"/>
  <c r="N17" i="51"/>
  <c r="M17" i="51"/>
  <c r="N20" i="51"/>
  <c r="Q41" i="51"/>
  <c r="Q21" i="51"/>
  <c r="Q20" i="51"/>
  <c r="K18" i="61"/>
  <c r="L37" i="61"/>
  <c r="J20" i="61"/>
  <c r="L20" i="61"/>
  <c r="I20" i="61"/>
  <c r="K38" i="51"/>
  <c r="J40" i="51"/>
  <c r="K40" i="51"/>
  <c r="H40" i="51"/>
  <c r="L40" i="51"/>
  <c r="G40" i="51"/>
  <c r="I40" i="51"/>
  <c r="M40" i="51"/>
  <c r="G41" i="61"/>
  <c r="K41" i="61"/>
  <c r="K20" i="61"/>
  <c r="M20" i="61"/>
  <c r="Q18" i="51"/>
  <c r="O21" i="61"/>
  <c r="K21" i="61"/>
  <c r="O20" i="61"/>
  <c r="G39" i="51"/>
  <c r="H39" i="51"/>
  <c r="K39" i="51"/>
  <c r="M39" i="51"/>
  <c r="G43" i="51"/>
  <c r="K22" i="51"/>
  <c r="G22" i="51"/>
  <c r="L22" i="51"/>
  <c r="J22" i="51"/>
  <c r="J21" i="61"/>
  <c r="L21" i="61"/>
  <c r="H21" i="61"/>
  <c r="K42" i="61"/>
  <c r="L42" i="61"/>
  <c r="N39" i="51"/>
  <c r="P44" i="51"/>
  <c r="I37" i="61"/>
  <c r="L22" i="61"/>
  <c r="I42" i="61"/>
  <c r="I22" i="51"/>
  <c r="H43" i="51"/>
  <c r="H41" i="61"/>
  <c r="G42" i="61"/>
  <c r="I41" i="61"/>
  <c r="N21" i="61"/>
  <c r="M22" i="51"/>
  <c r="I43" i="51"/>
  <c r="I42" i="51"/>
  <c r="M42" i="51"/>
  <c r="M41" i="51"/>
  <c r="I41" i="51"/>
  <c r="J41" i="51"/>
  <c r="O17" i="61"/>
  <c r="G21" i="61"/>
  <c r="O22" i="61"/>
  <c r="Q22" i="61" s="1"/>
  <c r="K43" i="61"/>
  <c r="O16" i="61"/>
  <c r="G19" i="61"/>
  <c r="G20" i="61"/>
  <c r="N20" i="61"/>
  <c r="H20" i="61"/>
  <c r="G18" i="61"/>
  <c r="N17" i="61"/>
  <c r="J17" i="61"/>
  <c r="I17" i="61"/>
  <c r="K17" i="61"/>
  <c r="G17" i="61"/>
  <c r="H17" i="61"/>
  <c r="L17" i="61"/>
  <c r="M17" i="61"/>
  <c r="K16" i="61"/>
  <c r="I16" i="61"/>
  <c r="M16" i="61"/>
  <c r="L16" i="61"/>
  <c r="N16" i="61"/>
  <c r="G16" i="61"/>
  <c r="H16" i="61"/>
  <c r="J16" i="61"/>
  <c r="P42" i="61" l="1"/>
  <c r="Q42" i="61" s="1"/>
  <c r="P39" i="61"/>
  <c r="Q39" i="61" s="1"/>
  <c r="P41" i="61"/>
  <c r="Q41" i="61" s="1"/>
  <c r="P37" i="61"/>
  <c r="P38" i="61"/>
  <c r="Q38" i="61" s="1"/>
  <c r="P40" i="61"/>
  <c r="Q40" i="61" s="1"/>
  <c r="P19" i="61"/>
  <c r="Q19" i="61" s="1"/>
  <c r="Q23" i="51"/>
  <c r="T20" i="51" s="1"/>
  <c r="T19" i="51" s="1"/>
  <c r="P17" i="61"/>
  <c r="Q17" i="61" s="1"/>
  <c r="Q44" i="51"/>
  <c r="T41" i="51" s="1"/>
  <c r="T40" i="51" s="1"/>
  <c r="Q45" i="51" s="1"/>
  <c r="P18" i="61"/>
  <c r="Q18" i="61" s="1"/>
  <c r="P21" i="61"/>
  <c r="Q21" i="61" s="1"/>
  <c r="P20" i="61"/>
  <c r="Q20" i="61" s="1"/>
  <c r="P16" i="61"/>
  <c r="P44" i="61" l="1"/>
  <c r="Q37" i="61"/>
  <c r="Q44" i="61" s="1"/>
  <c r="Q24" i="51"/>
  <c r="P24" i="51"/>
  <c r="P45" i="51"/>
  <c r="T42" i="51" s="1"/>
  <c r="R32" i="51" s="1"/>
  <c r="R30" i="51" s="1"/>
  <c r="P23" i="61"/>
  <c r="Q16" i="61"/>
  <c r="Q23" i="61" s="1"/>
  <c r="T41" i="61" l="1"/>
  <c r="T40" i="61" s="1"/>
  <c r="T21" i="51"/>
  <c r="R11" i="51" s="1"/>
  <c r="R9" i="51" s="1"/>
  <c r="T20" i="61"/>
  <c r="T19" i="61" s="1"/>
  <c r="P24" i="61" s="1"/>
  <c r="P45" i="61" l="1"/>
  <c r="Q45" i="61"/>
  <c r="Q24" i="61"/>
  <c r="T21" i="61" s="1"/>
  <c r="R11" i="61" s="1"/>
  <c r="T7" i="61" s="1"/>
  <c r="U12" i="61" s="1"/>
  <c r="S48" i="51" l="1"/>
  <c r="T42" i="61"/>
  <c r="R32" i="61" s="1"/>
  <c r="R30" i="61" l="1"/>
  <c r="T28" i="61"/>
  <c r="U33" i="61" s="1"/>
  <c r="T33" i="61" s="1"/>
  <c r="T12" i="61"/>
  <c r="R9" i="61"/>
  <c r="S48" i="61" l="1"/>
  <c r="S49" i="61" s="1"/>
</calcChain>
</file>

<file path=xl/sharedStrings.xml><?xml version="1.0" encoding="utf-8"?>
<sst xmlns="http://schemas.openxmlformats.org/spreadsheetml/2006/main" count="260" uniqueCount="134">
  <si>
    <t>Project Completion Date</t>
  </si>
  <si>
    <t>Monday</t>
  </si>
  <si>
    <t>Tuesday</t>
  </si>
  <si>
    <t>Wednesday</t>
  </si>
  <si>
    <t>Thursday</t>
  </si>
  <si>
    <t>Friday</t>
  </si>
  <si>
    <t>Saturday</t>
  </si>
  <si>
    <t>Sunday</t>
  </si>
  <si>
    <t>Start Time</t>
  </si>
  <si>
    <t>End Time</t>
  </si>
  <si>
    <t>Start</t>
  </si>
  <si>
    <t>End</t>
  </si>
  <si>
    <t>m 0-6</t>
  </si>
  <si>
    <t xml:space="preserve">m 6-12 </t>
  </si>
  <si>
    <t>m 12-22</t>
  </si>
  <si>
    <t>m 22 24</t>
  </si>
  <si>
    <t>a 0-6</t>
  </si>
  <si>
    <t>a 6-12</t>
  </si>
  <si>
    <t>a 12-22</t>
  </si>
  <si>
    <t>a 22-24</t>
  </si>
  <si>
    <t>Total Hours</t>
  </si>
  <si>
    <t>On-peak</t>
  </si>
  <si>
    <t>Off-Peak</t>
  </si>
  <si>
    <t>Annual kWh Savings</t>
  </si>
  <si>
    <t>kW Savings</t>
  </si>
  <si>
    <t>Annual Oper. Hrs</t>
  </si>
  <si>
    <t>Measure Cost</t>
  </si>
  <si>
    <t>Description</t>
  </si>
  <si>
    <t xml:space="preserve"> Item 1</t>
  </si>
  <si>
    <t xml:space="preserve"> Item 2</t>
  </si>
  <si>
    <t>Rebate:</t>
  </si>
  <si>
    <t xml:space="preserve"> /kWh</t>
  </si>
  <si>
    <t>Days Closed per Year</t>
  </si>
  <si>
    <t>Weeks Closed per Year</t>
  </si>
  <si>
    <t xml:space="preserve">Custom Rebate Total </t>
  </si>
  <si>
    <t>Rebate Subtotal</t>
  </si>
  <si>
    <t>Calculated Hours/Year</t>
  </si>
  <si>
    <t>Hours/Week</t>
  </si>
  <si>
    <t>Weeks/Year</t>
  </si>
  <si>
    <t>Day of Week</t>
  </si>
  <si>
    <t>Enter Operating Schedule and Days Closed Below</t>
  </si>
  <si>
    <t xml:space="preserve">Page 1 Custom Rebate SubTotal </t>
  </si>
  <si>
    <t xml:space="preserve">Page 2 Custom Rebate SubTotal </t>
  </si>
  <si>
    <t xml:space="preserve"> Item 3</t>
  </si>
  <si>
    <t xml:space="preserve"> Item 4</t>
  </si>
  <si>
    <t>Project Scope:</t>
  </si>
  <si>
    <t xml:space="preserve">     Baseline or Existing System Summary</t>
  </si>
  <si>
    <t xml:space="preserve">     Proposed New System</t>
  </si>
  <si>
    <t xml:space="preserve">Provide a detailed description of the proposed system. Include the following information: proposed system description, existing equipment affected, operating efficiencies for new equipment, material costs, labor costs and expected useful life. Attach additional sheets as required </t>
  </si>
  <si>
    <t xml:space="preserve">     Calculation Methodology</t>
  </si>
  <si>
    <t>Describe method used to calculate energy savings (including spreadsheets and applicable data sheets that support methodology).  Attach additional sheets as required</t>
  </si>
  <si>
    <t>Total Project Cost (internal labor costs are not to be included):</t>
  </si>
  <si>
    <t>Annual Electric Savings (in kWh):</t>
  </si>
  <si>
    <t>Annual Operating Hours:</t>
  </si>
  <si>
    <t>Estimated Annual Electric Savings (in Dollars):</t>
  </si>
  <si>
    <t>Simple Payback Period</t>
  </si>
  <si>
    <t>Estimated Demand Reduction (kW):</t>
  </si>
  <si>
    <t>New Equipment</t>
  </si>
  <si>
    <t>Replacement of Existing Equipment</t>
  </si>
  <si>
    <t>Both New Equipment and Replacement of Existing Equipment</t>
  </si>
  <si>
    <t xml:space="preserve">Yes </t>
  </si>
  <si>
    <t>No</t>
  </si>
  <si>
    <t>Commercial Refrigeration</t>
  </si>
  <si>
    <t>Industrial Refrigeration</t>
  </si>
  <si>
    <t>HVAC</t>
  </si>
  <si>
    <t>Process Cooling</t>
  </si>
  <si>
    <t>Compressed Air</t>
  </si>
  <si>
    <t>Other</t>
  </si>
  <si>
    <t>Existing System, if it is not past its useful life. Include system description, equipment age and operating efficiencies. Material and labor costs are $0.</t>
  </si>
  <si>
    <t>Existing System</t>
  </si>
  <si>
    <t>Standard Practice</t>
  </si>
  <si>
    <t xml:space="preserve">Standard Practice (not high-efficiency) equipment if the system is new or the existing system is past its useful life. Provide the material and labor cost for the standard practice equipment
</t>
  </si>
  <si>
    <t xml:space="preserve">Existing System, if it is not past its useful life. Include system description, equipment age and operating efficiencies. Material and labor costs are $0.
Standard Practice (not high-efficiency) equipment if the system is new or the existing system is past its useful life. Provide the material and labor cost for the standard practice equipment
</t>
  </si>
  <si>
    <t>Describe Baseline System</t>
  </si>
  <si>
    <t xml:space="preserve">     Incentive Calculations</t>
  </si>
  <si>
    <r>
      <t>If there is any change in the project scope or timeline, contact the Commercial Electric</t>
    </r>
    <r>
      <rPr>
        <i/>
        <sz val="10"/>
        <rFont val="Calibri"/>
        <family val="2"/>
      </rPr>
      <t xml:space="preserve"> </t>
    </r>
    <r>
      <rPr>
        <sz val="10"/>
        <rFont val="Calibri"/>
        <family val="2"/>
      </rPr>
      <t>team immediately. You will be asked to describe the changed scope in writing, and a revised reservation letter may need to be issued</t>
    </r>
    <r>
      <rPr>
        <sz val="11"/>
        <rFont val="Calibri"/>
        <family val="2"/>
      </rPr>
      <t>.</t>
    </r>
  </si>
  <si>
    <t>Holidays Closed per Year</t>
  </si>
  <si>
    <t>Specification Sheets</t>
  </si>
  <si>
    <t>Plans/Calculations</t>
  </si>
  <si>
    <r>
      <t xml:space="preserve">Choose Baseline System Type
</t>
    </r>
    <r>
      <rPr>
        <sz val="9"/>
        <rFont val="Calibri"/>
        <family val="2"/>
      </rPr>
      <t>(Select from dropdown at right =&gt;)</t>
    </r>
  </si>
  <si>
    <r>
      <t xml:space="preserve">Please select major system that applies to project:
</t>
    </r>
    <r>
      <rPr>
        <sz val="8"/>
        <rFont val="Arial"/>
        <family val="2"/>
      </rPr>
      <t>(Select from dropdown at right =&gt;)</t>
    </r>
  </si>
  <si>
    <r>
      <t xml:space="preserve">The project will be:
</t>
    </r>
    <r>
      <rPr>
        <sz val="9"/>
        <rFont val="Calibri"/>
        <family val="2"/>
      </rPr>
      <t>(Select from dropdown at right =&gt;)</t>
    </r>
  </si>
  <si>
    <r>
      <t xml:space="preserve">Is the existing equipment operational:
</t>
    </r>
    <r>
      <rPr>
        <sz val="9"/>
        <rFont val="Calibri"/>
        <family val="2"/>
      </rPr>
      <t>(Select from dropdown at right =&gt; )</t>
    </r>
  </si>
  <si>
    <t>Project Name:</t>
  </si>
  <si>
    <t>●</t>
  </si>
  <si>
    <t>A manufacturer's specification/data sheet are required for all custom measures.   Specification sheets should be the same as submitted by the Contractor to the Customer as part of the project submittal process.</t>
  </si>
  <si>
    <t xml:space="preserve">Custom Applications:  Equipment sizing calculations (load calcs) and energy savings calculations must be submitted as part of the application documentation. </t>
  </si>
  <si>
    <t>1.  GENERAL ITEMS</t>
  </si>
  <si>
    <t>Before submitting your application, please review the items listed below.  If any of these are missing a program representative will contact you.  Until we have receive these items to complete the application, the appliaction will be put on hold.  While on hold a application will not be processed.</t>
  </si>
  <si>
    <t>Commercial Energy Solutions</t>
  </si>
  <si>
    <t>EasySave Plus</t>
  </si>
  <si>
    <t>Rebate Application</t>
  </si>
  <si>
    <t>Custom Measures for Existing Facilities</t>
  </si>
  <si>
    <t>Please note:</t>
  </si>
  <si>
    <r>
      <t>Category</t>
    </r>
    <r>
      <rPr>
        <sz val="10"/>
        <rFont val="Arial"/>
        <family val="2"/>
      </rPr>
      <t>:  HVAC</t>
    </r>
  </si>
  <si>
    <r>
      <t>Measure</t>
    </r>
    <r>
      <rPr>
        <sz val="10"/>
        <rFont val="Arial"/>
        <family val="2"/>
      </rPr>
      <t xml:space="preserve">: </t>
    </r>
  </si>
  <si>
    <r>
      <t>Change</t>
    </r>
    <r>
      <rPr>
        <sz val="10"/>
        <rFont val="Arial"/>
        <family val="2"/>
      </rPr>
      <t>:</t>
    </r>
  </si>
  <si>
    <r>
      <t>Category</t>
    </r>
    <r>
      <rPr>
        <sz val="10"/>
        <rFont val="Arial"/>
        <family val="2"/>
      </rPr>
      <t xml:space="preserve">:  </t>
    </r>
  </si>
  <si>
    <r>
      <t>Measure</t>
    </r>
    <r>
      <rPr>
        <sz val="10"/>
        <rFont val="Arial"/>
        <family val="2"/>
      </rPr>
      <t xml:space="preserve">:  </t>
    </r>
  </si>
  <si>
    <t>Submit Application to:</t>
  </si>
  <si>
    <t>88 E Broadway Blvd</t>
  </si>
  <si>
    <t>Mail Stop HQW505</t>
  </si>
  <si>
    <t>PO Box 711, Tucson, AZ 85702</t>
  </si>
  <si>
    <t>Tel: 1-866-324-5506</t>
  </si>
  <si>
    <t xml:space="preserve">Program updates will be posted at:  </t>
  </si>
  <si>
    <t>General Custom</t>
  </si>
  <si>
    <t>General Custom Worksheet Abridged Version</t>
  </si>
  <si>
    <t>General Custom Worksheet Narrative Version</t>
  </si>
  <si>
    <t>Use the Custom pg1 and Custom pg2 tabs for smaller custom projects that do not fit into any of the other prescriptive, custom, or new construction worksheets.</t>
  </si>
  <si>
    <t>Use the Narrative Based Worksheet for larger custom projects that need more explanation and detailed breakdown/analysis of equipment/processes installed.</t>
  </si>
  <si>
    <t>TEP Account No:</t>
  </si>
  <si>
    <t>General Submittal Requirements</t>
  </si>
  <si>
    <t>Projects with more than 10 units (motors, pumps, air handlers, etc)  must include a floor plan showing unit locations, unit names, and unit sizes.</t>
  </si>
  <si>
    <t>This worksheet format may be helpful to describe more complex custom projects. The other worksheets should be used for simple custom projects.  Only one style of worksheet needs to be submitted with the custom application.   Do Not use this form for Custom Lighting Projects.  Applications using this form for Custom Lighting Projects will require a resubmittal using the Custom Lighting worksheet.  Note:  If there is a difference in lighting schedules between existing and new the new schedule can be entered in this form or with the supporting documentation.</t>
  </si>
  <si>
    <t>All EasySave Plus Custom Measures</t>
  </si>
  <si>
    <t>Any measures not covered by prescriptive, custom lighting or new construction worksheets.</t>
  </si>
  <si>
    <t>Please attach supporting documents as described in the specifications. Do not use this form for projects where a custom or precriptive worksheet is available (custom lighting, new construction etc).  Applications using this form where specific worksheets exist will require a resubmittal using the applicable worksheet.</t>
  </si>
  <si>
    <t xml:space="preserve">Custom Applications:  Project cost with detailed equipment schedule and installation costs must be submitted as part of the application documentation. </t>
  </si>
  <si>
    <t xml:space="preserve">Final Applications:  Final invoices documenting these costs must be must be included as part of the final application submission. </t>
  </si>
  <si>
    <t>ces@uesaz.com</t>
  </si>
  <si>
    <t>UES Commercial Energy Solutions</t>
  </si>
  <si>
    <t>www.uescommercialenergysolutions.com</t>
  </si>
  <si>
    <t>UES EasySave Plus</t>
  </si>
  <si>
    <t>UES Account No:</t>
  </si>
  <si>
    <t>Funded by UES customers and approved by the Arizona Corporation Commission.</t>
  </si>
  <si>
    <t>Requested incentive @ $0.07 per kwh reduced annually:</t>
  </si>
  <si>
    <t>Incentive cannot exceed 75 percent of the incremental measure cost and must meet all program terms and conditions.</t>
  </si>
  <si>
    <t>Any measures not covered by prescriptive, custom lighting.</t>
  </si>
  <si>
    <t xml:space="preserve">  Application has been updated to reflect the following changes as of 9/07/2018:</t>
  </si>
  <si>
    <t>Incentive Amount Increase</t>
  </si>
  <si>
    <r>
      <t xml:space="preserve">Worksheet - </t>
    </r>
    <r>
      <rPr>
        <b/>
        <sz val="26"/>
        <color rgb="FFFF0000"/>
        <rFont val="Arial"/>
        <family val="2"/>
      </rPr>
      <t>2018 Fall Promo</t>
    </r>
  </si>
  <si>
    <r>
      <t xml:space="preserve">Custom Incentive Worksheet - </t>
    </r>
    <r>
      <rPr>
        <b/>
        <sz val="16"/>
        <color rgb="FFFF0000"/>
        <rFont val="Arial"/>
        <family val="2"/>
      </rPr>
      <t>2018 Fall Promo</t>
    </r>
  </si>
  <si>
    <r>
      <t xml:space="preserve">UES EasySave Plus Custom Narrative Worksheet - </t>
    </r>
    <r>
      <rPr>
        <b/>
        <sz val="20"/>
        <color rgb="FFFF0000"/>
        <rFont val="Calibri"/>
        <family val="2"/>
      </rPr>
      <t>2018 Fall Promo</t>
    </r>
    <r>
      <rPr>
        <b/>
        <sz val="20"/>
        <rFont val="Calibri"/>
        <family val="2"/>
      </rPr>
      <t xml:space="preserve">
</t>
    </r>
    <r>
      <rPr>
        <sz val="20"/>
        <rFont val="Calibri"/>
        <family val="2"/>
      </rPr>
      <t>This worksheet format may be helpful to describe more complex custom projects. The other worksheets should be used for simple custom projects.  Only one style of worksheet needs to be submitted with the custom application.   Do Not use this form for Custom Lighting Projects.  Applications using this form for Custom Lighting Projects will require a resubmittal using the Custom Lighting worksheet.  Note:  If there is a difference in lighting schedules between existing and new the new schedule can be entered in this form or with the supporting documentation.</t>
    </r>
  </si>
  <si>
    <r>
      <t xml:space="preserve">Eligible savings are paid at </t>
    </r>
    <r>
      <rPr>
        <sz val="10"/>
        <color rgb="FFFF0000"/>
        <rFont val="Arial"/>
        <family val="2"/>
      </rPr>
      <t>$0.10/kWh</t>
    </r>
    <r>
      <rPr>
        <sz val="10"/>
        <rFont val="Arial"/>
        <family val="2"/>
      </rPr>
      <t xml:space="preserve"> annual savings. Incentive Cap remains at a maximum of 75% of measure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</si>
</sst>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409]mmmm\ d\,\ yyyy;@"/>
    <numFmt numFmtId="167" formatCode="#,##0.0"/>
    <numFmt numFmtId="168" formatCode="[$-409]h:mm\ AM/PM;@"/>
    <numFmt numFmtId="169" formatCode="#,##0.00;[Red]\(#,##0.00\)"/>
  </numFmts>
  <fonts count="81">
    <font>
      <sz val="10"/>
      <name val="Arial"/>
    </font>
    <font>
      <b/>
      <sz val="10"/>
      <name val="Arial"/>
      <family val="2"/>
    </font>
    <font>
      <i/>
      <sz val="10"/>
      <name val="Arial"/>
      <family val="2"/>
    </font>
    <font>
      <b/>
      <sz val="22"/>
      <name val="Arial"/>
      <family val="2"/>
    </font>
    <font>
      <sz val="12"/>
      <name val="Arial"/>
      <family val="2"/>
    </font>
    <font>
      <sz val="11.5"/>
      <name val="Arial"/>
      <family val="2"/>
    </font>
    <font>
      <u/>
      <sz val="22"/>
      <color indexed="12"/>
      <name val="Arial"/>
      <family val="2"/>
    </font>
    <font>
      <b/>
      <sz val="20"/>
      <name val="Arial"/>
      <family val="2"/>
    </font>
    <font>
      <b/>
      <sz val="11.5"/>
      <color indexed="8"/>
      <name val="Arial"/>
      <family val="2"/>
    </font>
    <font>
      <b/>
      <sz val="11.5"/>
      <name val="Arial"/>
      <family val="2"/>
    </font>
    <font>
      <sz val="11.5"/>
      <color indexed="8"/>
      <name val="Arial"/>
      <family val="2"/>
    </font>
    <font>
      <b/>
      <sz val="12"/>
      <name val="Arial"/>
      <family val="2"/>
    </font>
    <font>
      <sz val="10"/>
      <color indexed="8"/>
      <name val="Arial"/>
      <family val="2"/>
    </font>
    <font>
      <sz val="12"/>
      <name val="Arial"/>
      <family val="2"/>
    </font>
    <font>
      <sz val="9"/>
      <name val="Arial"/>
      <family val="2"/>
    </font>
    <font>
      <sz val="8"/>
      <name val="Arial"/>
      <family val="2"/>
    </font>
    <font>
      <b/>
      <sz val="24"/>
      <name val="Arial"/>
      <family val="2"/>
    </font>
    <font>
      <b/>
      <sz val="12"/>
      <name val="Helv"/>
    </font>
    <font>
      <sz val="10"/>
      <color indexed="12"/>
      <name val="Helv"/>
    </font>
    <font>
      <b/>
      <sz val="10"/>
      <name val="Helv"/>
    </font>
    <font>
      <sz val="10"/>
      <color indexed="10"/>
      <name val="Arial"/>
      <family val="2"/>
    </font>
    <font>
      <sz val="10"/>
      <name val="Helv"/>
    </font>
    <font>
      <sz val="10"/>
      <color indexed="9"/>
      <name val="Arial"/>
      <family val="2"/>
    </font>
    <font>
      <sz val="10"/>
      <name val="Arial"/>
      <family val="2"/>
    </font>
    <font>
      <sz val="10"/>
      <name val="Arial"/>
      <family val="2"/>
    </font>
    <font>
      <sz val="11"/>
      <name val="Calibri"/>
      <family val="2"/>
    </font>
    <font>
      <sz val="10"/>
      <name val="Calibri"/>
      <family val="2"/>
    </font>
    <font>
      <i/>
      <sz val="10"/>
      <name val="Calibri"/>
      <family val="2"/>
    </font>
    <font>
      <sz val="9"/>
      <name val="Calibri"/>
      <family val="2"/>
    </font>
    <font>
      <b/>
      <sz val="14"/>
      <name val="Arial"/>
      <family val="2"/>
    </font>
    <font>
      <sz val="10"/>
      <name val="Arial MT"/>
    </font>
    <font>
      <b/>
      <sz val="20"/>
      <color indexed="9"/>
      <name val="Arial"/>
      <family val="2"/>
    </font>
    <font>
      <b/>
      <u/>
      <sz val="10"/>
      <name val="Arial"/>
      <family val="2"/>
    </font>
    <font>
      <b/>
      <i/>
      <sz val="10"/>
      <name val="Arial"/>
      <family val="2"/>
    </font>
    <font>
      <b/>
      <sz val="18"/>
      <name val="Arial"/>
      <family val="2"/>
    </font>
    <font>
      <b/>
      <sz val="18"/>
      <color indexed="62"/>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2"/>
      <name val="Times New Roman"/>
      <family val="1"/>
    </font>
    <font>
      <b/>
      <sz val="11"/>
      <color indexed="63"/>
      <name val="Calibri"/>
      <family val="2"/>
    </font>
    <font>
      <sz val="11"/>
      <color indexed="10"/>
      <name val="Calibri"/>
      <family val="2"/>
    </font>
    <font>
      <b/>
      <sz val="10"/>
      <color indexed="9"/>
      <name val="Arial"/>
      <family val="2"/>
    </font>
    <font>
      <b/>
      <sz val="10"/>
      <color indexed="10"/>
      <name val="Arial"/>
      <family val="2"/>
    </font>
    <font>
      <b/>
      <i/>
      <sz val="12"/>
      <name val="Arial"/>
      <family val="2"/>
    </font>
    <font>
      <sz val="10"/>
      <name val="Times New Roman"/>
      <family val="1"/>
    </font>
    <font>
      <u/>
      <sz val="11"/>
      <color indexed="12"/>
      <name val="Calibri"/>
      <family val="2"/>
    </font>
    <font>
      <u/>
      <sz val="7.5"/>
      <color indexed="12"/>
      <name val="Arial"/>
      <family val="2"/>
    </font>
    <font>
      <b/>
      <i/>
      <sz val="10"/>
      <color indexed="8"/>
      <name val="Arial"/>
      <family val="2"/>
    </font>
    <font>
      <b/>
      <sz val="11"/>
      <color indexed="16"/>
      <name val="Times New Roman"/>
      <family val="1"/>
    </font>
    <font>
      <b/>
      <sz val="10"/>
      <color indexed="13"/>
      <name val="Arial"/>
      <family val="2"/>
    </font>
    <font>
      <b/>
      <sz val="22"/>
      <name val="Calibri"/>
      <family val="2"/>
    </font>
    <font>
      <sz val="11"/>
      <name val="Calibri"/>
      <family val="2"/>
      <scheme val="minor"/>
    </font>
    <font>
      <sz val="11"/>
      <color rgb="FF000000"/>
      <name val="Arial"/>
      <family val="2"/>
    </font>
    <font>
      <sz val="12"/>
      <color rgb="FF000000"/>
      <name val="Arial"/>
      <family val="2"/>
    </font>
    <font>
      <b/>
      <sz val="20"/>
      <color theme="3" tint="0.39997558519241921"/>
      <name val="Arial"/>
      <family val="2"/>
    </font>
    <font>
      <b/>
      <sz val="26"/>
      <color theme="3" tint="0.39997558519241921"/>
      <name val="Arial"/>
      <family val="2"/>
    </font>
    <font>
      <b/>
      <sz val="18"/>
      <color rgb="FFFF0000"/>
      <name val="Arial"/>
      <family val="2"/>
    </font>
    <font>
      <b/>
      <sz val="11"/>
      <color rgb="FF337867"/>
      <name val="Calibri"/>
      <family val="2"/>
    </font>
    <font>
      <sz val="10"/>
      <name val="Calibri"/>
      <family val="2"/>
      <scheme val="minor"/>
    </font>
    <font>
      <b/>
      <i/>
      <sz val="10"/>
      <color rgb="FFFF0000"/>
      <name val="Arial"/>
      <family val="2"/>
    </font>
    <font>
      <b/>
      <sz val="10"/>
      <color rgb="FFFF0000"/>
      <name val="Arial"/>
      <family val="2"/>
    </font>
    <font>
      <b/>
      <sz val="14"/>
      <color theme="0"/>
      <name val="Arial"/>
      <family val="2"/>
    </font>
    <font>
      <u/>
      <sz val="16"/>
      <color indexed="12"/>
      <name val="Arial"/>
      <family val="2"/>
    </font>
    <font>
      <u/>
      <sz val="18"/>
      <color indexed="12"/>
      <name val="Arial"/>
      <family val="2"/>
    </font>
    <font>
      <sz val="18"/>
      <color indexed="12"/>
      <name val="Arial"/>
      <family val="2"/>
    </font>
    <font>
      <sz val="10"/>
      <color rgb="FFFF0000"/>
      <name val="Arial"/>
      <family val="2"/>
    </font>
    <font>
      <b/>
      <sz val="26"/>
      <color rgb="FFFF0000"/>
      <name val="Arial"/>
      <family val="2"/>
    </font>
    <font>
      <b/>
      <sz val="16"/>
      <name val="Arial"/>
      <family val="2"/>
    </font>
    <font>
      <b/>
      <sz val="16"/>
      <color rgb="FFFF0000"/>
      <name val="Arial"/>
      <family val="2"/>
    </font>
    <font>
      <b/>
      <sz val="20"/>
      <name val="Calibri"/>
      <family val="2"/>
    </font>
    <font>
      <sz val="20"/>
      <name val="Calibri"/>
      <family val="2"/>
    </font>
    <font>
      <b/>
      <sz val="20"/>
      <color rgb="FFFF0000"/>
      <name val="Calibri"/>
      <family val="2"/>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3"/>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17"/>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double">
        <color indexed="0"/>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11">
    <xf numFmtId="0" fontId="0" fillId="0" borderId="0">
      <alignment horizontal="left"/>
    </xf>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7" borderId="0" applyNumberFormat="0" applyBorder="0" applyAlignment="0" applyProtection="0"/>
    <xf numFmtId="0" fontId="36" fillId="4"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7" fillId="10"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0"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9" fillId="2" borderId="1" applyNumberFormat="0" applyAlignment="0" applyProtection="0"/>
    <xf numFmtId="0" fontId="40" fillId="17" borderId="2"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6" fillId="0" borderId="0" applyFont="0" applyFill="0" applyBorder="0" applyAlignment="0" applyProtection="0"/>
    <xf numFmtId="3" fontId="23"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44" fontId="36" fillId="0" borderId="0" applyFont="0" applyFill="0" applyBorder="0" applyAlignment="0" applyProtection="0"/>
    <xf numFmtId="44" fontId="53" fillId="0" borderId="0" applyFont="0" applyFill="0" applyBorder="0" applyAlignment="0" applyProtection="0"/>
    <xf numFmtId="5" fontId="23" fillId="0" borderId="0" applyFont="0" applyFill="0" applyBorder="0" applyAlignment="0" applyProtection="0"/>
    <xf numFmtId="14" fontId="23" fillId="0" borderId="0" applyFont="0" applyFill="0" applyBorder="0" applyAlignment="0" applyProtection="0"/>
    <xf numFmtId="0" fontId="41" fillId="0" borderId="0" applyNumberFormat="0" applyFill="0" applyBorder="0" applyAlignment="0" applyProtection="0"/>
    <xf numFmtId="2" fontId="23" fillId="0" borderId="0" applyFont="0" applyFill="0" applyBorder="0" applyAlignment="0" applyProtection="0"/>
    <xf numFmtId="0" fontId="42" fillId="18" borderId="0" applyNumberFormat="0" applyBorder="0" applyAlignment="0" applyProtection="0"/>
    <xf numFmtId="0" fontId="34" fillId="0" borderId="0" applyNumberFormat="0" applyFont="0" applyFill="0" applyAlignment="0" applyProtection="0"/>
    <xf numFmtId="0" fontId="11" fillId="0" borderId="0" applyNumberFormat="0" applyFont="0" applyFill="0" applyAlignment="0" applyProtection="0"/>
    <xf numFmtId="0" fontId="43" fillId="0" borderId="3" applyNumberFormat="0" applyFill="0" applyAlignment="0" applyProtection="0"/>
    <xf numFmtId="0" fontId="43" fillId="0" borderId="0" applyNumberFormat="0" applyFill="0" applyBorder="0" applyAlignment="0" applyProtection="0"/>
    <xf numFmtId="0" fontId="6"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4" fillId="8" borderId="1" applyNumberFormat="0" applyAlignment="0" applyProtection="0"/>
    <xf numFmtId="0" fontId="45" fillId="0" borderId="4" applyNumberFormat="0" applyFill="0" applyAlignment="0" applyProtection="0"/>
    <xf numFmtId="0" fontId="46" fillId="8" borderId="0" applyNumberFormat="0" applyBorder="0" applyAlignment="0" applyProtection="0"/>
    <xf numFmtId="0" fontId="23" fillId="0" borderId="0"/>
    <xf numFmtId="0" fontId="21" fillId="0" borderId="0"/>
    <xf numFmtId="0" fontId="30" fillId="0" borderId="0"/>
    <xf numFmtId="0" fontId="23" fillId="0" borderId="0">
      <alignment horizontal="left"/>
    </xf>
    <xf numFmtId="0" fontId="23" fillId="0" borderId="0">
      <alignment horizontal="left"/>
    </xf>
    <xf numFmtId="0" fontId="24" fillId="0" borderId="0">
      <alignment horizontal="left"/>
    </xf>
    <xf numFmtId="0" fontId="23" fillId="0" borderId="0">
      <alignment horizontal="left"/>
    </xf>
    <xf numFmtId="0" fontId="21" fillId="0" borderId="0"/>
    <xf numFmtId="0" fontId="21" fillId="0" borderId="0"/>
    <xf numFmtId="0" fontId="23" fillId="0" borderId="0">
      <alignment horizontal="left"/>
    </xf>
    <xf numFmtId="0" fontId="23" fillId="0" borderId="0">
      <alignment horizontal="left"/>
    </xf>
    <xf numFmtId="0" fontId="23" fillId="0" borderId="0"/>
    <xf numFmtId="0" fontId="23" fillId="0" borderId="0">
      <alignment horizontal="left"/>
    </xf>
    <xf numFmtId="0" fontId="4" fillId="0" borderId="0"/>
    <xf numFmtId="0" fontId="36" fillId="0" borderId="0"/>
    <xf numFmtId="0" fontId="4" fillId="0" borderId="0"/>
    <xf numFmtId="0" fontId="23" fillId="0" borderId="0">
      <alignment horizontal="left"/>
    </xf>
    <xf numFmtId="0" fontId="21" fillId="0" borderId="0"/>
    <xf numFmtId="0" fontId="23" fillId="0" borderId="0">
      <alignment horizontal="left"/>
    </xf>
    <xf numFmtId="0" fontId="36" fillId="0" borderId="0"/>
    <xf numFmtId="0" fontId="23" fillId="0" borderId="0">
      <alignment horizontal="left"/>
    </xf>
    <xf numFmtId="0" fontId="23" fillId="0" borderId="0">
      <alignment horizontal="left"/>
    </xf>
    <xf numFmtId="0" fontId="36" fillId="0" borderId="0"/>
    <xf numFmtId="0" fontId="23" fillId="0" borderId="0">
      <alignment horizontal="left"/>
    </xf>
    <xf numFmtId="0" fontId="21" fillId="0" borderId="0"/>
    <xf numFmtId="0" fontId="23" fillId="0" borderId="0"/>
    <xf numFmtId="0" fontId="30" fillId="0" borderId="0"/>
    <xf numFmtId="0" fontId="30" fillId="0" borderId="0"/>
    <xf numFmtId="0" fontId="30" fillId="0" borderId="0"/>
    <xf numFmtId="0" fontId="47" fillId="5" borderId="5" applyNumberFormat="0" applyFont="0" applyAlignment="0" applyProtection="0"/>
    <xf numFmtId="0" fontId="48" fillId="2" borderId="6" applyNumberFormat="0" applyAlignment="0" applyProtection="0"/>
    <xf numFmtId="169" fontId="12" fillId="2" borderId="0">
      <alignment horizontal="right"/>
    </xf>
    <xf numFmtId="169" fontId="12" fillId="2" borderId="0">
      <alignment horizontal="right"/>
    </xf>
    <xf numFmtId="0" fontId="56" fillId="11" borderId="0">
      <alignment horizontal="center"/>
    </xf>
    <xf numFmtId="0" fontId="56" fillId="11" borderId="0">
      <alignment horizontal="center"/>
    </xf>
    <xf numFmtId="0" fontId="50" fillId="19" borderId="7"/>
    <xf numFmtId="0" fontId="50" fillId="19" borderId="7"/>
    <xf numFmtId="0" fontId="57" fillId="20" borderId="7"/>
    <xf numFmtId="0" fontId="58" fillId="19" borderId="0" applyBorder="0">
      <alignment horizontal="centerContinuous"/>
    </xf>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6"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3" fillId="0" borderId="0" applyFont="0" applyFill="0" applyBorder="0" applyAlignment="0" applyProtection="0"/>
    <xf numFmtId="0" fontId="35" fillId="0" borderId="0" applyNumberFormat="0" applyFill="0" applyBorder="0" applyAlignment="0" applyProtection="0"/>
    <xf numFmtId="0" fontId="23" fillId="0" borderId="8" applyNumberFormat="0" applyFont="0" applyBorder="0" applyAlignment="0" applyProtection="0"/>
    <xf numFmtId="0" fontId="49" fillId="0" borderId="0" applyNumberFormat="0" applyFill="0" applyBorder="0" applyAlignment="0" applyProtection="0"/>
  </cellStyleXfs>
  <cellXfs count="308">
    <xf numFmtId="0" fontId="0" fillId="0" borderId="0" xfId="0">
      <alignment horizontal="left"/>
    </xf>
    <xf numFmtId="0" fontId="25" fillId="21" borderId="9" xfId="0" applyFont="1" applyFill="1" applyBorder="1" applyAlignment="1" applyProtection="1">
      <alignment vertical="center"/>
    </xf>
    <xf numFmtId="0" fontId="25" fillId="21" borderId="0" xfId="0" applyFont="1" applyFill="1" applyBorder="1" applyAlignment="1" applyProtection="1">
      <alignment vertical="center"/>
    </xf>
    <xf numFmtId="0" fontId="25" fillId="21" borderId="10" xfId="0" applyFont="1" applyFill="1" applyBorder="1" applyAlignment="1" applyProtection="1">
      <alignment horizontal="left" vertical="center"/>
    </xf>
    <xf numFmtId="0" fontId="0" fillId="21" borderId="0" xfId="0" applyFill="1" applyProtection="1">
      <alignment horizontal="left"/>
      <protection hidden="1"/>
    </xf>
    <xf numFmtId="0" fontId="0" fillId="21" borderId="0" xfId="0" applyFill="1" applyProtection="1">
      <alignment horizontal="left"/>
      <protection locked="0"/>
    </xf>
    <xf numFmtId="0" fontId="0" fillId="21" borderId="0" xfId="0" applyFill="1" applyBorder="1" applyAlignment="1" applyProtection="1">
      <alignment horizontal="center"/>
      <protection hidden="1"/>
    </xf>
    <xf numFmtId="0" fontId="0" fillId="21" borderId="11" xfId="0" applyFill="1" applyBorder="1" applyAlignment="1" applyProtection="1">
      <alignment horizontal="center"/>
      <protection hidden="1"/>
    </xf>
    <xf numFmtId="0" fontId="23" fillId="21" borderId="0" xfId="65" applyFill="1">
      <alignment horizontal="left"/>
    </xf>
    <xf numFmtId="0" fontId="31" fillId="22" borderId="9" xfId="65" applyFont="1" applyFill="1" applyBorder="1" applyAlignment="1" applyProtection="1">
      <alignment vertical="center"/>
    </xf>
    <xf numFmtId="0" fontId="31" fillId="22" borderId="12" xfId="65" applyFont="1" applyFill="1" applyBorder="1" applyAlignment="1" applyProtection="1">
      <alignment vertical="center"/>
    </xf>
    <xf numFmtId="0" fontId="23" fillId="21" borderId="0" xfId="65" applyFont="1" applyFill="1">
      <alignment horizontal="left"/>
    </xf>
    <xf numFmtId="0" fontId="32" fillId="21" borderId="0" xfId="65" applyFont="1" applyFill="1">
      <alignment horizontal="left"/>
    </xf>
    <xf numFmtId="0" fontId="33" fillId="21" borderId="0" xfId="65" applyFont="1" applyFill="1">
      <alignment horizontal="left"/>
    </xf>
    <xf numFmtId="0" fontId="23" fillId="21" borderId="0" xfId="65" applyFont="1" applyFill="1" applyAlignment="1">
      <alignment horizontal="left" wrapText="1"/>
    </xf>
    <xf numFmtId="0" fontId="23" fillId="21" borderId="0" xfId="65" applyFont="1" applyFill="1" applyAlignment="1">
      <alignment horizontal="left" indent="3"/>
    </xf>
    <xf numFmtId="0" fontId="16" fillId="22" borderId="0" xfId="0" applyFont="1" applyFill="1" applyBorder="1" applyAlignment="1" applyProtection="1">
      <alignment vertical="center"/>
      <protection hidden="1"/>
    </xf>
    <xf numFmtId="0" fontId="0" fillId="22" borderId="0" xfId="0" applyFill="1" applyProtection="1">
      <alignment horizontal="left"/>
      <protection hidden="1"/>
    </xf>
    <xf numFmtId="0" fontId="0" fillId="22" borderId="0" xfId="0" applyFill="1" applyProtection="1">
      <alignment horizontal="left"/>
      <protection locked="0"/>
    </xf>
    <xf numFmtId="0" fontId="0" fillId="22" borderId="0" xfId="0" applyFill="1" applyBorder="1" applyProtection="1">
      <alignment horizontal="left"/>
      <protection hidden="1"/>
    </xf>
    <xf numFmtId="0" fontId="8" fillId="22" borderId="0" xfId="0" applyFont="1" applyFill="1" applyBorder="1" applyAlignment="1" applyProtection="1">
      <alignment horizontal="center" vertical="center" wrapText="1"/>
      <protection hidden="1"/>
    </xf>
    <xf numFmtId="0" fontId="9" fillId="22" borderId="0" xfId="0" applyFont="1" applyFill="1" applyBorder="1" applyAlignment="1" applyProtection="1">
      <alignment horizontal="center" vertical="center" wrapText="1"/>
      <protection hidden="1"/>
    </xf>
    <xf numFmtId="0" fontId="9" fillId="22" borderId="0" xfId="0" applyFont="1" applyFill="1" applyBorder="1" applyAlignment="1" applyProtection="1">
      <alignment horizontal="center" vertical="center"/>
      <protection hidden="1"/>
    </xf>
    <xf numFmtId="168" fontId="18" fillId="22" borderId="0" xfId="0" applyNumberFormat="1" applyFont="1" applyFill="1" applyBorder="1" applyAlignment="1" applyProtection="1">
      <alignment horizontal="center"/>
      <protection hidden="1"/>
    </xf>
    <xf numFmtId="0" fontId="0" fillId="22" borderId="0" xfId="0" applyFill="1" applyAlignment="1" applyProtection="1">
      <alignment horizontal="center"/>
      <protection hidden="1"/>
    </xf>
    <xf numFmtId="0" fontId="0" fillId="22" borderId="0" xfId="0" applyFill="1">
      <alignment horizontal="left"/>
    </xf>
    <xf numFmtId="0" fontId="11" fillId="22" borderId="0" xfId="0" applyFont="1" applyFill="1" applyBorder="1" applyAlignment="1" applyProtection="1">
      <protection hidden="1"/>
    </xf>
    <xf numFmtId="0" fontId="11" fillId="22" borderId="0" xfId="0" applyFont="1" applyFill="1" applyBorder="1" applyAlignment="1" applyProtection="1">
      <alignment vertical="center"/>
      <protection hidden="1"/>
    </xf>
    <xf numFmtId="0" fontId="16" fillId="21" borderId="0" xfId="0" applyFont="1" applyFill="1" applyBorder="1" applyAlignment="1" applyProtection="1">
      <alignment horizontal="center" vertical="center" wrapText="1"/>
      <protection hidden="1"/>
    </xf>
    <xf numFmtId="0" fontId="16" fillId="21" borderId="0" xfId="0" applyFont="1" applyFill="1" applyBorder="1" applyAlignment="1" applyProtection="1">
      <alignment vertical="center"/>
      <protection hidden="1"/>
    </xf>
    <xf numFmtId="0" fontId="0" fillId="21" borderId="0" xfId="0" applyFill="1" applyBorder="1" applyProtection="1">
      <alignment horizontal="left"/>
      <protection hidden="1"/>
    </xf>
    <xf numFmtId="0" fontId="8" fillId="21" borderId="0" xfId="0" applyFont="1" applyFill="1" applyBorder="1" applyAlignment="1" applyProtection="1">
      <alignment horizontal="center" vertical="center" wrapText="1"/>
      <protection hidden="1"/>
    </xf>
    <xf numFmtId="0" fontId="0" fillId="21" borderId="0" xfId="0" applyFill="1" applyBorder="1" applyProtection="1">
      <alignment horizontal="left"/>
      <protection locked="0"/>
    </xf>
    <xf numFmtId="0" fontId="1" fillId="21" borderId="13" xfId="0" applyFont="1" applyFill="1" applyBorder="1" applyAlignment="1" applyProtection="1">
      <alignment horizontal="center" vertical="center"/>
      <protection hidden="1"/>
    </xf>
    <xf numFmtId="0" fontId="22" fillId="21" borderId="0" xfId="0" applyFont="1" applyFill="1" applyProtection="1">
      <alignment horizontal="left"/>
      <protection hidden="1"/>
    </xf>
    <xf numFmtId="0" fontId="14" fillId="21" borderId="10" xfId="0" applyFont="1" applyFill="1" applyBorder="1" applyAlignment="1" applyProtection="1">
      <alignment horizontal="center"/>
      <protection hidden="1"/>
    </xf>
    <xf numFmtId="0" fontId="14" fillId="21" borderId="0" xfId="0" applyFont="1" applyFill="1" applyBorder="1" applyAlignment="1" applyProtection="1">
      <alignment horizontal="center"/>
      <protection hidden="1"/>
    </xf>
    <xf numFmtId="0" fontId="0" fillId="21" borderId="14" xfId="0" applyFill="1" applyBorder="1" applyProtection="1">
      <alignment horizontal="left"/>
      <protection hidden="1"/>
    </xf>
    <xf numFmtId="0" fontId="0" fillId="21" borderId="0" xfId="0" applyNumberFormat="1" applyFill="1" applyBorder="1" applyAlignment="1" applyProtection="1">
      <alignment horizontal="center"/>
      <protection hidden="1"/>
    </xf>
    <xf numFmtId="0" fontId="14" fillId="21" borderId="14" xfId="0" applyFont="1" applyFill="1" applyBorder="1" applyAlignment="1" applyProtection="1">
      <alignment horizontal="left"/>
      <protection hidden="1"/>
    </xf>
    <xf numFmtId="2" fontId="14" fillId="21" borderId="0" xfId="0" applyNumberFormat="1" applyFont="1" applyFill="1" applyBorder="1" applyAlignment="1" applyProtection="1">
      <alignment horizontal="center"/>
      <protection hidden="1"/>
    </xf>
    <xf numFmtId="0" fontId="14" fillId="21" borderId="14" xfId="0" applyFont="1" applyFill="1" applyBorder="1" applyProtection="1">
      <alignment horizontal="left"/>
      <protection hidden="1"/>
    </xf>
    <xf numFmtId="0" fontId="14" fillId="21" borderId="0" xfId="0" applyFont="1" applyFill="1" applyBorder="1" applyProtection="1">
      <alignment horizontal="left"/>
      <protection hidden="1"/>
    </xf>
    <xf numFmtId="0" fontId="14" fillId="21" borderId="0" xfId="0" applyFont="1" applyFill="1" applyBorder="1" applyAlignment="1" applyProtection="1">
      <alignment horizontal="right"/>
      <protection hidden="1"/>
    </xf>
    <xf numFmtId="2" fontId="1" fillId="21" borderId="14" xfId="0" applyNumberFormat="1" applyFont="1" applyFill="1" applyBorder="1" applyAlignment="1" applyProtection="1">
      <alignment horizontal="center"/>
      <protection hidden="1"/>
    </xf>
    <xf numFmtId="167" fontId="19" fillId="21" borderId="14" xfId="0" applyNumberFormat="1" applyFont="1" applyFill="1" applyBorder="1" applyAlignment="1" applyProtection="1">
      <alignment horizontal="center"/>
      <protection hidden="1"/>
    </xf>
    <xf numFmtId="0" fontId="14" fillId="21" borderId="15" xfId="0" applyFont="1" applyFill="1" applyBorder="1" applyAlignment="1" applyProtection="1">
      <alignment horizontal="center"/>
      <protection hidden="1"/>
    </xf>
    <xf numFmtId="0" fontId="0" fillId="21" borderId="11" xfId="0" applyNumberFormat="1" applyFill="1" applyBorder="1" applyAlignment="1" applyProtection="1">
      <alignment horizontal="center"/>
      <protection hidden="1"/>
    </xf>
    <xf numFmtId="0" fontId="14" fillId="21" borderId="11" xfId="0" applyFont="1" applyFill="1" applyBorder="1" applyProtection="1">
      <alignment horizontal="left"/>
      <protection hidden="1"/>
    </xf>
    <xf numFmtId="0" fontId="0" fillId="21" borderId="16" xfId="0" applyFill="1" applyBorder="1" applyProtection="1">
      <alignment horizontal="left"/>
      <protection hidden="1"/>
    </xf>
    <xf numFmtId="0" fontId="0" fillId="21" borderId="0" xfId="0" applyFill="1" applyBorder="1" applyAlignment="1">
      <alignment horizontal="center"/>
    </xf>
    <xf numFmtId="167" fontId="0" fillId="21" borderId="0" xfId="0" applyNumberFormat="1" applyFill="1" applyBorder="1" applyAlignment="1">
      <alignment horizontal="center"/>
    </xf>
    <xf numFmtId="0" fontId="0" fillId="21" borderId="0" xfId="0" applyFill="1" applyBorder="1">
      <alignment horizontal="left"/>
    </xf>
    <xf numFmtId="3" fontId="0" fillId="21" borderId="0" xfId="0" applyNumberFormat="1" applyFill="1" applyBorder="1" applyAlignment="1">
      <alignment horizontal="center"/>
    </xf>
    <xf numFmtId="3" fontId="0" fillId="21" borderId="0" xfId="0" applyNumberFormat="1" applyFill="1" applyBorder="1" applyAlignment="1" applyProtection="1">
      <alignment horizontal="center"/>
      <protection hidden="1"/>
    </xf>
    <xf numFmtId="0" fontId="8" fillId="21" borderId="0" xfId="0" applyFont="1" applyFill="1" applyBorder="1" applyAlignment="1" applyProtection="1">
      <alignment horizontal="center" vertical="center"/>
      <protection hidden="1"/>
    </xf>
    <xf numFmtId="0" fontId="5" fillId="21" borderId="0" xfId="0" applyFont="1" applyFill="1" applyBorder="1" applyAlignment="1" applyProtection="1">
      <alignment horizontal="center" vertical="center"/>
      <protection hidden="1"/>
    </xf>
    <xf numFmtId="0" fontId="11" fillId="21" borderId="0" xfId="0" applyFont="1" applyFill="1" applyBorder="1" applyAlignment="1" applyProtection="1">
      <alignment horizontal="right" vertical="center"/>
      <protection hidden="1"/>
    </xf>
    <xf numFmtId="166" fontId="10" fillId="21" borderId="0" xfId="0" applyNumberFormat="1" applyFont="1" applyFill="1" applyBorder="1" applyAlignment="1" applyProtection="1">
      <alignment vertical="center"/>
      <protection hidden="1"/>
    </xf>
    <xf numFmtId="0" fontId="0" fillId="22" borderId="0" xfId="0" applyFill="1" applyProtection="1">
      <alignment horizontal="left"/>
    </xf>
    <xf numFmtId="0" fontId="24" fillId="22" borderId="17" xfId="0" applyFont="1" applyFill="1" applyBorder="1" applyProtection="1">
      <alignment horizontal="left"/>
    </xf>
    <xf numFmtId="0" fontId="0" fillId="22" borderId="18" xfId="0" applyFill="1" applyBorder="1" applyProtection="1">
      <alignment horizontal="left"/>
    </xf>
    <xf numFmtId="0" fontId="0" fillId="22" borderId="9" xfId="0" applyFill="1" applyBorder="1" applyProtection="1">
      <alignment horizontal="left"/>
    </xf>
    <xf numFmtId="0" fontId="0" fillId="22" borderId="12" xfId="0" applyFill="1" applyBorder="1" applyProtection="1">
      <alignment horizontal="left"/>
    </xf>
    <xf numFmtId="0" fontId="24" fillId="22" borderId="18" xfId="0" applyFont="1" applyFill="1" applyBorder="1" applyProtection="1">
      <alignment horizontal="left"/>
    </xf>
    <xf numFmtId="0" fontId="24" fillId="22" borderId="19" xfId="0" applyFont="1" applyFill="1" applyBorder="1" applyProtection="1">
      <alignment horizontal="left"/>
    </xf>
    <xf numFmtId="0" fontId="24" fillId="22" borderId="10" xfId="0" applyFont="1" applyFill="1" applyBorder="1" applyProtection="1">
      <alignment horizontal="left"/>
    </xf>
    <xf numFmtId="0" fontId="0" fillId="22" borderId="0" xfId="0" applyFill="1" applyBorder="1" applyProtection="1">
      <alignment horizontal="left"/>
    </xf>
    <xf numFmtId="0" fontId="0" fillId="22" borderId="14" xfId="0" applyFill="1" applyBorder="1" applyProtection="1">
      <alignment horizontal="left"/>
    </xf>
    <xf numFmtId="0" fontId="60" fillId="22" borderId="0" xfId="0" applyFont="1" applyFill="1" applyProtection="1">
      <alignment horizontal="left"/>
    </xf>
    <xf numFmtId="0" fontId="24" fillId="22" borderId="15" xfId="0" applyFont="1" applyFill="1" applyBorder="1" applyProtection="1">
      <alignment horizontal="left"/>
    </xf>
    <xf numFmtId="0" fontId="0" fillId="22" borderId="11" xfId="0" applyFill="1" applyBorder="1" applyProtection="1">
      <alignment horizontal="left"/>
    </xf>
    <xf numFmtId="0" fontId="0" fillId="22" borderId="16" xfId="0" applyFill="1" applyBorder="1" applyProtection="1">
      <alignment horizontal="left"/>
    </xf>
    <xf numFmtId="0" fontId="24" fillId="22" borderId="0" xfId="0" applyFont="1" applyFill="1" applyAlignment="1" applyProtection="1">
      <alignment vertical="top" wrapText="1"/>
    </xf>
    <xf numFmtId="0" fontId="24" fillId="22" borderId="0" xfId="0" applyFont="1" applyFill="1" applyAlignment="1" applyProtection="1">
      <alignment vertical="top"/>
    </xf>
    <xf numFmtId="0" fontId="0" fillId="22" borderId="0" xfId="0" applyFill="1" applyAlignment="1" applyProtection="1">
      <alignment vertical="top" wrapText="1"/>
    </xf>
    <xf numFmtId="0" fontId="24" fillId="22" borderId="0" xfId="0" applyFont="1" applyFill="1" applyProtection="1">
      <alignment horizontal="left"/>
    </xf>
    <xf numFmtId="0" fontId="60" fillId="23" borderId="20" xfId="0" applyFont="1" applyFill="1" applyBorder="1" applyAlignment="1" applyProtection="1">
      <alignment horizontal="center" vertical="center"/>
      <protection locked="0"/>
    </xf>
    <xf numFmtId="168" fontId="21" fillId="23" borderId="21" xfId="0" applyNumberFormat="1" applyFont="1" applyFill="1" applyBorder="1" applyAlignment="1" applyProtection="1">
      <alignment horizontal="center"/>
      <protection locked="0"/>
    </xf>
    <xf numFmtId="0" fontId="19" fillId="23" borderId="21" xfId="0" applyFont="1" applyFill="1" applyBorder="1" applyAlignment="1" applyProtection="1">
      <alignment horizontal="center"/>
      <protection locked="0"/>
    </xf>
    <xf numFmtId="0" fontId="23" fillId="22" borderId="0" xfId="65" applyFill="1">
      <alignment horizontal="left"/>
    </xf>
    <xf numFmtId="0" fontId="23" fillId="22" borderId="0" xfId="65" applyFill="1" applyBorder="1">
      <alignment horizontal="left"/>
    </xf>
    <xf numFmtId="0" fontId="11" fillId="22" borderId="0" xfId="65" applyFont="1" applyFill="1" applyBorder="1" applyAlignment="1"/>
    <xf numFmtId="0" fontId="23" fillId="21" borderId="0" xfId="0" applyFont="1" applyFill="1" applyBorder="1" applyAlignment="1" applyProtection="1">
      <alignment vertical="center" wrapText="1"/>
      <protection hidden="1"/>
    </xf>
    <xf numFmtId="0" fontId="23" fillId="22" borderId="0" xfId="0" applyFont="1" applyFill="1" applyBorder="1" applyAlignment="1" applyProtection="1">
      <alignment vertical="center" wrapText="1"/>
      <protection hidden="1"/>
    </xf>
    <xf numFmtId="0" fontId="33" fillId="22" borderId="0" xfId="65" applyFont="1" applyFill="1">
      <alignment horizontal="left"/>
    </xf>
    <xf numFmtId="0" fontId="16" fillId="21" borderId="0" xfId="0" applyFont="1" applyFill="1" applyBorder="1" applyAlignment="1" applyProtection="1">
      <alignment horizontal="left" vertical="center" wrapText="1"/>
      <protection hidden="1"/>
    </xf>
    <xf numFmtId="0" fontId="16" fillId="21" borderId="0" xfId="0" applyFont="1" applyFill="1" applyBorder="1" applyAlignment="1" applyProtection="1">
      <alignment vertical="center" wrapText="1"/>
      <protection hidden="1"/>
    </xf>
    <xf numFmtId="0" fontId="23" fillId="21" borderId="21" xfId="0" applyFont="1" applyFill="1" applyBorder="1" applyAlignment="1" applyProtection="1">
      <alignment horizontal="left" vertical="center" wrapText="1"/>
      <protection hidden="1"/>
    </xf>
    <xf numFmtId="168" fontId="21" fillId="23" borderId="22" xfId="0" applyNumberFormat="1" applyFont="1" applyFill="1" applyBorder="1" applyAlignment="1" applyProtection="1">
      <alignment horizontal="center"/>
      <protection locked="0"/>
    </xf>
    <xf numFmtId="0" fontId="29" fillId="21" borderId="0" xfId="65" applyFont="1" applyFill="1">
      <alignment horizontal="left"/>
    </xf>
    <xf numFmtId="2" fontId="14" fillId="21" borderId="11" xfId="0" applyNumberFormat="1" applyFont="1" applyFill="1" applyBorder="1" applyAlignment="1" applyProtection="1">
      <alignment horizontal="center"/>
      <protection hidden="1"/>
    </xf>
    <xf numFmtId="0" fontId="23" fillId="21" borderId="0" xfId="65" applyFont="1" applyFill="1" applyAlignment="1">
      <alignment horizontal="left" vertical="top" wrapText="1"/>
    </xf>
    <xf numFmtId="0" fontId="1" fillId="21" borderId="0" xfId="65" applyFont="1" applyFill="1" applyBorder="1" applyAlignment="1" applyProtection="1">
      <alignment horizontal="center"/>
      <protection hidden="1"/>
    </xf>
    <xf numFmtId="0" fontId="23" fillId="21" borderId="0" xfId="65" applyFont="1" applyFill="1" applyProtection="1">
      <alignment horizontal="left"/>
      <protection hidden="1"/>
    </xf>
    <xf numFmtId="0" fontId="1" fillId="21" borderId="0" xfId="65" applyFont="1" applyFill="1" applyAlignment="1">
      <alignment horizontal="center" vertical="top"/>
    </xf>
    <xf numFmtId="0" fontId="23" fillId="21" borderId="0" xfId="0" applyFont="1" applyFill="1" applyAlignment="1">
      <alignment horizontal="left" vertical="center"/>
    </xf>
    <xf numFmtId="0" fontId="23" fillId="21" borderId="0" xfId="0" applyFont="1" applyFill="1" applyAlignment="1">
      <alignment horizontal="left" vertical="center" indent="2"/>
    </xf>
    <xf numFmtId="0" fontId="23" fillId="21" borderId="0" xfId="0" applyFont="1" applyFill="1" applyAlignment="1">
      <alignment horizontal="left" vertical="center" wrapText="1"/>
    </xf>
    <xf numFmtId="0" fontId="23" fillId="21" borderId="0" xfId="0" applyFont="1" applyFill="1" applyAlignment="1">
      <alignment horizontal="left" vertical="center" indent="4"/>
    </xf>
    <xf numFmtId="0" fontId="23" fillId="21" borderId="0" xfId="0" applyFont="1" applyFill="1" applyAlignment="1">
      <alignment horizontal="left" vertical="center" wrapText="1" indent="2"/>
    </xf>
    <xf numFmtId="0" fontId="1" fillId="24" borderId="23" xfId="0" applyFont="1" applyFill="1" applyBorder="1" applyAlignment="1" applyProtection="1">
      <protection hidden="1"/>
    </xf>
    <xf numFmtId="0" fontId="1" fillId="24" borderId="24" xfId="0" applyFont="1" applyFill="1" applyBorder="1" applyAlignment="1" applyProtection="1">
      <protection hidden="1"/>
    </xf>
    <xf numFmtId="0" fontId="1" fillId="24" borderId="0" xfId="0" applyFont="1" applyFill="1" applyBorder="1" applyAlignment="1" applyProtection="1">
      <protection hidden="1"/>
    </xf>
    <xf numFmtId="0" fontId="1" fillId="24" borderId="0" xfId="0" applyFont="1" applyFill="1" applyBorder="1" applyAlignment="1" applyProtection="1">
      <alignment horizontal="right" vertical="center"/>
      <protection hidden="1"/>
    </xf>
    <xf numFmtId="165" fontId="1" fillId="24" borderId="0" xfId="0" applyNumberFormat="1" applyFont="1" applyFill="1" applyBorder="1" applyAlignment="1" applyProtection="1">
      <alignment horizontal="right" vertical="center"/>
      <protection hidden="1"/>
    </xf>
    <xf numFmtId="0" fontId="1" fillId="24" borderId="25" xfId="0" applyFont="1" applyFill="1" applyBorder="1" applyAlignment="1" applyProtection="1">
      <alignment horizontal="left" vertical="center"/>
      <protection hidden="1"/>
    </xf>
    <xf numFmtId="0" fontId="1" fillId="24" borderId="26" xfId="0" applyFont="1" applyFill="1" applyBorder="1" applyAlignment="1" applyProtection="1">
      <protection hidden="1"/>
    </xf>
    <xf numFmtId="0" fontId="1" fillId="24" borderId="27" xfId="0" applyFont="1" applyFill="1" applyBorder="1" applyAlignment="1" applyProtection="1">
      <protection hidden="1"/>
    </xf>
    <xf numFmtId="0" fontId="1" fillId="24" borderId="9" xfId="0" applyFont="1" applyFill="1" applyBorder="1" applyAlignment="1" applyProtection="1">
      <protection hidden="1"/>
    </xf>
    <xf numFmtId="0" fontId="1" fillId="24" borderId="9" xfId="0" applyFont="1" applyFill="1" applyBorder="1" applyAlignment="1" applyProtection="1">
      <alignment horizontal="right" vertical="center"/>
      <protection hidden="1"/>
    </xf>
    <xf numFmtId="165" fontId="1" fillId="24" borderId="9" xfId="0" applyNumberFormat="1" applyFont="1" applyFill="1" applyBorder="1" applyAlignment="1" applyProtection="1">
      <alignment horizontal="right" vertical="center"/>
      <protection hidden="1"/>
    </xf>
    <xf numFmtId="0" fontId="1" fillId="24" borderId="28" xfId="0" applyFont="1" applyFill="1" applyBorder="1" applyAlignment="1" applyProtection="1">
      <alignment horizontal="left" vertical="center"/>
      <protection hidden="1"/>
    </xf>
    <xf numFmtId="0" fontId="23" fillId="21" borderId="0" xfId="65" applyFont="1" applyFill="1" applyAlignment="1">
      <alignment horizontal="left" vertical="top" wrapText="1"/>
    </xf>
    <xf numFmtId="0" fontId="23" fillId="21" borderId="0" xfId="65" applyFont="1" applyFill="1" applyProtection="1">
      <alignment horizontal="left"/>
      <protection locked="0"/>
    </xf>
    <xf numFmtId="0" fontId="1" fillId="21" borderId="0" xfId="65" applyFont="1" applyFill="1" applyAlignment="1">
      <alignment horizontal="left"/>
    </xf>
    <xf numFmtId="0" fontId="1" fillId="21" borderId="0" xfId="0" applyFont="1" applyFill="1" applyAlignment="1">
      <alignment horizontal="left" wrapText="1"/>
    </xf>
    <xf numFmtId="0" fontId="23" fillId="22" borderId="0" xfId="65" applyFill="1" applyAlignment="1">
      <alignment horizontal="left"/>
    </xf>
    <xf numFmtId="0" fontId="1" fillId="21" borderId="0" xfId="65" applyFont="1" applyFill="1" applyAlignment="1">
      <alignment horizontal="left" wrapText="1"/>
    </xf>
    <xf numFmtId="0" fontId="23" fillId="21" borderId="0" xfId="65" applyFill="1" applyProtection="1">
      <alignment horizontal="left"/>
      <protection hidden="1"/>
    </xf>
    <xf numFmtId="0" fontId="23" fillId="22" borderId="0" xfId="65" applyFill="1" applyProtection="1">
      <alignment horizontal="left"/>
      <protection hidden="1"/>
    </xf>
    <xf numFmtId="0" fontId="51" fillId="22" borderId="0" xfId="65" applyFont="1" applyFill="1" applyProtection="1">
      <alignment horizontal="left"/>
      <protection hidden="1"/>
    </xf>
    <xf numFmtId="0" fontId="23" fillId="21" borderId="0" xfId="65" applyFont="1" applyFill="1" applyBorder="1" applyAlignment="1">
      <alignment horizontal="left" vertical="top"/>
    </xf>
    <xf numFmtId="0" fontId="23" fillId="21" borderId="0" xfId="65" applyFont="1" applyFill="1" applyBorder="1" applyAlignment="1">
      <alignment vertical="top" wrapText="1"/>
    </xf>
    <xf numFmtId="0" fontId="1" fillId="21" borderId="18" xfId="65" applyFont="1" applyFill="1" applyBorder="1" applyAlignment="1">
      <alignment horizontal="left" vertical="top"/>
    </xf>
    <xf numFmtId="0" fontId="23" fillId="21" borderId="9" xfId="65" applyFont="1" applyFill="1" applyBorder="1" applyAlignment="1">
      <alignment horizontal="left" vertical="top"/>
    </xf>
    <xf numFmtId="0" fontId="23" fillId="21" borderId="12" xfId="65" applyFont="1" applyFill="1" applyBorder="1" applyAlignment="1">
      <alignment horizontal="left" vertical="top"/>
    </xf>
    <xf numFmtId="0" fontId="1" fillId="21" borderId="10" xfId="65" applyFont="1" applyFill="1" applyBorder="1" applyAlignment="1">
      <alignment horizontal="left" vertical="top"/>
    </xf>
    <xf numFmtId="0" fontId="23" fillId="21" borderId="14" xfId="65" applyFont="1" applyFill="1" applyBorder="1" applyAlignment="1">
      <alignment horizontal="left" vertical="top"/>
    </xf>
    <xf numFmtId="0" fontId="23" fillId="21" borderId="0" xfId="65" applyFont="1" applyFill="1" applyBorder="1" applyAlignment="1">
      <alignment horizontal="left" vertical="top" wrapText="1"/>
    </xf>
    <xf numFmtId="0" fontId="23" fillId="21" borderId="14" xfId="65" applyFont="1" applyFill="1" applyBorder="1" applyAlignment="1">
      <alignment horizontal="left" vertical="top" wrapText="1"/>
    </xf>
    <xf numFmtId="0" fontId="1" fillId="21" borderId="15" xfId="65" applyFont="1" applyFill="1" applyBorder="1" applyAlignment="1">
      <alignment horizontal="left" vertical="top"/>
    </xf>
    <xf numFmtId="0" fontId="34" fillId="21" borderId="0" xfId="65" applyFont="1" applyFill="1" applyAlignment="1" applyProtection="1">
      <protection hidden="1"/>
    </xf>
    <xf numFmtId="0" fontId="23" fillId="21" borderId="0" xfId="65" applyFont="1" applyFill="1" applyAlignment="1" applyProtection="1">
      <protection hidden="1"/>
    </xf>
    <xf numFmtId="0" fontId="23" fillId="21" borderId="0" xfId="65" applyFill="1" applyAlignment="1" applyProtection="1">
      <protection hidden="1"/>
    </xf>
    <xf numFmtId="0" fontId="52" fillId="21" borderId="0" xfId="65" applyFont="1" applyFill="1" applyAlignment="1" applyProtection="1">
      <alignment horizontal="right"/>
      <protection hidden="1"/>
    </xf>
    <xf numFmtId="0" fontId="61" fillId="21" borderId="0" xfId="65" applyFont="1" applyFill="1" applyAlignment="1">
      <alignment horizontal="left" vertical="center" readingOrder="1"/>
    </xf>
    <xf numFmtId="0" fontId="23" fillId="21" borderId="29" xfId="0" applyFont="1" applyFill="1" applyBorder="1" applyAlignment="1" applyProtection="1">
      <alignment vertical="center" wrapText="1"/>
      <protection hidden="1"/>
    </xf>
    <xf numFmtId="0" fontId="23" fillId="23" borderId="21" xfId="65" applyNumberFormat="1" applyFont="1" applyFill="1" applyBorder="1" applyAlignment="1" applyProtection="1">
      <alignment horizontal="center" vertical="center" wrapText="1"/>
      <protection locked="0"/>
    </xf>
    <xf numFmtId="0" fontId="23" fillId="21" borderId="0" xfId="65" applyFont="1" applyFill="1" applyAlignment="1">
      <alignment horizontal="left" vertical="top" wrapText="1"/>
    </xf>
    <xf numFmtId="0" fontId="16" fillId="0" borderId="0" xfId="0" applyFont="1" applyFill="1" applyBorder="1" applyAlignment="1" applyProtection="1">
      <alignment vertical="center"/>
      <protection hidden="1"/>
    </xf>
    <xf numFmtId="0" fontId="0" fillId="0" borderId="0" xfId="0" applyFill="1" applyProtection="1">
      <alignment horizontal="left"/>
      <protection hidden="1"/>
    </xf>
    <xf numFmtId="0" fontId="0" fillId="0" borderId="0" xfId="0" applyFill="1" applyProtection="1">
      <alignment horizontal="left"/>
      <protection locked="0"/>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0" fillId="0" borderId="0" xfId="0" applyFill="1" applyBorder="1" applyProtection="1">
      <alignment horizontal="left"/>
      <protection hidden="1"/>
    </xf>
    <xf numFmtId="168" fontId="18" fillId="0" borderId="0" xfId="0" applyNumberFormat="1" applyFont="1" applyFill="1" applyBorder="1" applyAlignment="1" applyProtection="1">
      <alignment horizontal="center"/>
      <protection hidden="1"/>
    </xf>
    <xf numFmtId="0" fontId="0" fillId="0" borderId="0" xfId="0" applyFill="1" applyAlignment="1" applyProtection="1">
      <alignment horizontal="center"/>
      <protection hidden="1"/>
    </xf>
    <xf numFmtId="0" fontId="0" fillId="0" borderId="0" xfId="0" applyFill="1">
      <alignment horizontal="left"/>
    </xf>
    <xf numFmtId="0" fontId="11" fillId="0" borderId="0" xfId="0" applyFont="1" applyFill="1" applyBorder="1" applyAlignment="1" applyProtection="1">
      <protection hidden="1"/>
    </xf>
    <xf numFmtId="0" fontId="11" fillId="0" borderId="0" xfId="0" applyFont="1" applyFill="1" applyBorder="1" applyAlignment="1" applyProtection="1">
      <alignment vertical="center"/>
      <protection hidden="1"/>
    </xf>
    <xf numFmtId="165" fontId="0" fillId="0" borderId="0" xfId="0" applyNumberFormat="1" applyFill="1" applyProtection="1">
      <alignment horizontal="left"/>
      <protection hidden="1"/>
    </xf>
    <xf numFmtId="0" fontId="25" fillId="21" borderId="15" xfId="0" applyFont="1" applyFill="1" applyBorder="1" applyAlignment="1" applyProtection="1">
      <alignment vertical="center"/>
      <protection hidden="1"/>
    </xf>
    <xf numFmtId="0" fontId="25" fillId="21" borderId="11" xfId="0" applyFont="1" applyFill="1" applyBorder="1" applyAlignment="1" applyProtection="1">
      <alignment vertical="center"/>
      <protection hidden="1"/>
    </xf>
    <xf numFmtId="0" fontId="25" fillId="21" borderId="16" xfId="0" applyFont="1" applyFill="1" applyBorder="1" applyAlignment="1" applyProtection="1">
      <alignment vertical="center"/>
      <protection hidden="1"/>
    </xf>
    <xf numFmtId="0" fontId="1" fillId="24" borderId="23" xfId="0" applyFont="1" applyFill="1" applyBorder="1" applyAlignment="1" applyProtection="1">
      <protection locked="0"/>
    </xf>
    <xf numFmtId="0" fontId="1" fillId="24" borderId="26" xfId="0" applyFont="1" applyFill="1" applyBorder="1" applyAlignment="1" applyProtection="1">
      <protection locked="0"/>
    </xf>
    <xf numFmtId="0" fontId="74" fillId="21" borderId="0" xfId="65" applyFont="1" applyFill="1" applyBorder="1" applyAlignment="1">
      <alignment horizontal="left" vertical="top"/>
    </xf>
    <xf numFmtId="0" fontId="23" fillId="21" borderId="0" xfId="65" applyFont="1" applyFill="1" applyAlignment="1" applyProtection="1">
      <alignment horizontal="center"/>
      <protection hidden="1"/>
    </xf>
    <xf numFmtId="0" fontId="23" fillId="21" borderId="0" xfId="65" applyFill="1" applyAlignment="1" applyProtection="1">
      <alignment horizontal="center"/>
      <protection hidden="1"/>
    </xf>
    <xf numFmtId="0" fontId="23" fillId="21" borderId="0" xfId="65" applyFont="1" applyFill="1" applyBorder="1" applyAlignment="1">
      <alignment horizontal="left" vertical="top" wrapText="1"/>
    </xf>
    <xf numFmtId="0" fontId="23" fillId="21" borderId="14" xfId="65" applyFont="1" applyFill="1" applyBorder="1" applyAlignment="1">
      <alignment horizontal="left" vertical="top" wrapText="1"/>
    </xf>
    <xf numFmtId="0" fontId="72" fillId="21" borderId="0" xfId="52" applyFont="1" applyFill="1" applyAlignment="1" applyProtection="1">
      <alignment horizontal="center"/>
      <protection hidden="1"/>
    </xf>
    <xf numFmtId="0" fontId="73" fillId="21" borderId="0" xfId="52" applyFont="1" applyFill="1" applyAlignment="1" applyProtection="1">
      <alignment horizontal="center"/>
      <protection hidden="1"/>
    </xf>
    <xf numFmtId="0" fontId="63" fillId="21" borderId="0" xfId="65" applyFont="1" applyFill="1" applyAlignment="1" applyProtection="1">
      <alignment horizontal="center"/>
      <protection hidden="1"/>
    </xf>
    <xf numFmtId="0" fontId="34" fillId="21" borderId="0" xfId="65" applyFont="1" applyFill="1" applyAlignment="1" applyProtection="1">
      <alignment horizontal="center"/>
      <protection hidden="1"/>
    </xf>
    <xf numFmtId="0" fontId="71" fillId="21" borderId="0" xfId="52" applyFont="1" applyFill="1" applyAlignment="1" applyProtection="1">
      <alignment horizontal="left"/>
      <protection hidden="1"/>
    </xf>
    <xf numFmtId="0" fontId="62" fillId="0" borderId="0" xfId="65" applyFont="1" applyAlignment="1">
      <alignment horizontal="center" vertical="center" readingOrder="1"/>
    </xf>
    <xf numFmtId="0" fontId="23" fillId="21" borderId="11" xfId="65" applyFont="1" applyFill="1" applyBorder="1" applyAlignment="1">
      <alignment horizontal="left" vertical="top" wrapText="1"/>
    </xf>
    <xf numFmtId="0" fontId="23" fillId="21" borderId="16" xfId="65" applyFont="1" applyFill="1" applyBorder="1" applyAlignment="1">
      <alignment horizontal="left" vertical="top" wrapText="1"/>
    </xf>
    <xf numFmtId="0" fontId="16" fillId="21" borderId="0" xfId="65" applyFont="1" applyFill="1" applyAlignment="1" applyProtection="1">
      <alignment horizontal="center"/>
      <protection hidden="1"/>
    </xf>
    <xf numFmtId="0" fontId="16" fillId="21" borderId="0" xfId="65" applyFont="1" applyFill="1" applyAlignment="1" applyProtection="1">
      <alignment horizontal="center" wrapText="1"/>
      <protection hidden="1"/>
    </xf>
    <xf numFmtId="0" fontId="64" fillId="21" borderId="0" xfId="65" applyFont="1" applyFill="1" applyAlignment="1" applyProtection="1">
      <alignment horizontal="center"/>
      <protection hidden="1"/>
    </xf>
    <xf numFmtId="0" fontId="65" fillId="21" borderId="0" xfId="65" applyFont="1" applyFill="1" applyAlignment="1">
      <alignment horizontal="center"/>
    </xf>
    <xf numFmtId="0" fontId="1" fillId="21" borderId="11" xfId="65" applyFont="1" applyFill="1" applyBorder="1" applyAlignment="1">
      <alignment horizontal="center"/>
    </xf>
    <xf numFmtId="0" fontId="23" fillId="23" borderId="30" xfId="0" applyFont="1" applyFill="1" applyBorder="1" applyAlignment="1" applyProtection="1">
      <alignment horizontal="left" vertical="center" wrapText="1"/>
      <protection locked="0"/>
    </xf>
    <xf numFmtId="0" fontId="23" fillId="23" borderId="29" xfId="0" applyFont="1" applyFill="1" applyBorder="1" applyAlignment="1" applyProtection="1">
      <alignment horizontal="left" vertical="center" wrapText="1"/>
      <protection locked="0"/>
    </xf>
    <xf numFmtId="167" fontId="4" fillId="21" borderId="21" xfId="0" applyNumberFormat="1" applyFont="1" applyFill="1" applyBorder="1" applyAlignment="1" applyProtection="1">
      <alignment horizontal="center" vertical="center"/>
      <protection hidden="1"/>
    </xf>
    <xf numFmtId="0" fontId="2" fillId="21" borderId="10" xfId="0" applyFont="1" applyFill="1" applyBorder="1" applyAlignment="1" applyProtection="1">
      <alignment horizontal="center"/>
      <protection hidden="1"/>
    </xf>
    <xf numFmtId="0" fontId="2" fillId="21" borderId="0" xfId="0" applyFont="1" applyFill="1" applyBorder="1" applyAlignment="1" applyProtection="1">
      <alignment horizontal="center"/>
      <protection hidden="1"/>
    </xf>
    <xf numFmtId="0" fontId="2" fillId="21" borderId="14" xfId="0" applyFont="1" applyFill="1" applyBorder="1" applyAlignment="1" applyProtection="1">
      <alignment horizontal="center"/>
      <protection hidden="1"/>
    </xf>
    <xf numFmtId="0" fontId="70" fillId="26" borderId="0" xfId="0" applyFont="1" applyFill="1" applyBorder="1" applyAlignment="1" applyProtection="1">
      <alignment horizontal="left" vertical="center" wrapText="1"/>
      <protection hidden="1"/>
    </xf>
    <xf numFmtId="0" fontId="12" fillId="21" borderId="22" xfId="0" applyFont="1" applyFill="1" applyBorder="1" applyAlignment="1" applyProtection="1">
      <alignment horizontal="left" vertical="center" wrapText="1"/>
      <protection hidden="1"/>
    </xf>
    <xf numFmtId="0" fontId="1" fillId="24" borderId="24" xfId="0" applyFont="1" applyFill="1" applyBorder="1" applyAlignment="1" applyProtection="1">
      <alignment horizontal="center"/>
      <protection hidden="1"/>
    </xf>
    <xf numFmtId="49" fontId="1" fillId="23" borderId="31" xfId="0" applyNumberFormat="1" applyFont="1" applyFill="1" applyBorder="1" applyAlignment="1" applyProtection="1">
      <alignment horizontal="left" vertical="top" wrapText="1"/>
      <protection locked="0"/>
    </xf>
    <xf numFmtId="49" fontId="1" fillId="23" borderId="32" xfId="0" applyNumberFormat="1" applyFont="1" applyFill="1" applyBorder="1" applyAlignment="1" applyProtection="1">
      <alignment horizontal="left" vertical="top" wrapText="1"/>
      <protection locked="0"/>
    </xf>
    <xf numFmtId="49" fontId="1" fillId="23" borderId="33" xfId="0" applyNumberFormat="1" applyFont="1" applyFill="1" applyBorder="1" applyAlignment="1" applyProtection="1">
      <alignment horizontal="left" vertical="top" wrapText="1"/>
      <protection locked="0"/>
    </xf>
    <xf numFmtId="49" fontId="1" fillId="23" borderId="10" xfId="0" applyNumberFormat="1" applyFont="1" applyFill="1" applyBorder="1" applyAlignment="1" applyProtection="1">
      <alignment horizontal="left" vertical="top" wrapText="1"/>
      <protection locked="0"/>
    </xf>
    <xf numFmtId="49" fontId="1" fillId="23" borderId="0" xfId="0" applyNumberFormat="1" applyFont="1" applyFill="1" applyBorder="1" applyAlignment="1" applyProtection="1">
      <alignment horizontal="left" vertical="top" wrapText="1"/>
      <protection locked="0"/>
    </xf>
    <xf numFmtId="49" fontId="1" fillId="23" borderId="7" xfId="0" applyNumberFormat="1" applyFont="1" applyFill="1" applyBorder="1" applyAlignment="1" applyProtection="1">
      <alignment horizontal="left" vertical="top" wrapText="1"/>
      <protection locked="0"/>
    </xf>
    <xf numFmtId="49" fontId="1" fillId="23" borderId="23" xfId="0" applyNumberFormat="1" applyFont="1" applyFill="1" applyBorder="1" applyAlignment="1" applyProtection="1">
      <alignment horizontal="left" vertical="top" wrapText="1"/>
      <protection locked="0"/>
    </xf>
    <xf numFmtId="49" fontId="1" fillId="23" borderId="24" xfId="0" applyNumberFormat="1" applyFont="1" applyFill="1" applyBorder="1" applyAlignment="1" applyProtection="1">
      <alignment horizontal="left" vertical="top" wrapText="1"/>
      <protection locked="0"/>
    </xf>
    <xf numFmtId="49" fontId="1" fillId="23" borderId="34" xfId="0" applyNumberFormat="1" applyFont="1" applyFill="1" applyBorder="1" applyAlignment="1" applyProtection="1">
      <alignment horizontal="left" vertical="top" wrapText="1"/>
      <protection locked="0"/>
    </xf>
    <xf numFmtId="0" fontId="1" fillId="21" borderId="21" xfId="0" applyFont="1" applyFill="1" applyBorder="1" applyAlignment="1" applyProtection="1">
      <alignment horizontal="center" vertical="center"/>
      <protection hidden="1"/>
    </xf>
    <xf numFmtId="3" fontId="13" fillId="23" borderId="21" xfId="0" applyNumberFormat="1" applyFont="1" applyFill="1" applyBorder="1" applyAlignment="1" applyProtection="1">
      <alignment horizontal="center" vertical="center"/>
      <protection locked="0"/>
    </xf>
    <xf numFmtId="8" fontId="13" fillId="21" borderId="35" xfId="0" applyNumberFormat="1" applyFont="1" applyFill="1" applyBorder="1" applyAlignment="1" applyProtection="1">
      <alignment horizontal="center" vertical="center"/>
      <protection hidden="1"/>
    </xf>
    <xf numFmtId="8" fontId="13" fillId="21" borderId="36" xfId="0" applyNumberFormat="1" applyFont="1" applyFill="1" applyBorder="1" applyAlignment="1" applyProtection="1">
      <alignment horizontal="center" vertical="center"/>
      <protection hidden="1"/>
    </xf>
    <xf numFmtId="3" fontId="4" fillId="21" borderId="21" xfId="0" applyNumberFormat="1" applyFont="1" applyFill="1" applyBorder="1" applyAlignment="1" applyProtection="1">
      <alignment horizontal="center" vertical="center"/>
      <protection hidden="1"/>
    </xf>
    <xf numFmtId="164" fontId="15" fillId="0" borderId="21" xfId="65" applyNumberFormat="1" applyFont="1" applyFill="1" applyBorder="1" applyAlignment="1" applyProtection="1">
      <alignment horizontal="center" vertical="center" wrapText="1"/>
    </xf>
    <xf numFmtId="0" fontId="76" fillId="21" borderId="24" xfId="0" applyFont="1" applyFill="1" applyBorder="1" applyAlignment="1" applyProtection="1">
      <alignment horizontal="left" vertical="center" wrapText="1"/>
      <protection hidden="1"/>
    </xf>
    <xf numFmtId="165" fontId="4" fillId="23" borderId="21" xfId="0" applyNumberFormat="1" applyFont="1" applyFill="1" applyBorder="1" applyAlignment="1" applyProtection="1">
      <alignment horizontal="center" vertical="center"/>
      <protection locked="0"/>
    </xf>
    <xf numFmtId="0" fontId="1" fillId="21" borderId="21" xfId="0" applyFont="1" applyFill="1" applyBorder="1" applyAlignment="1" applyProtection="1">
      <alignment horizontal="center" vertical="center"/>
    </xf>
    <xf numFmtId="14" fontId="3" fillId="21" borderId="24" xfId="0" applyNumberFormat="1" applyFont="1" applyFill="1" applyBorder="1" applyAlignment="1" applyProtection="1">
      <alignment horizontal="right" vertical="center" wrapText="1"/>
      <protection hidden="1"/>
    </xf>
    <xf numFmtId="0" fontId="3" fillId="21" borderId="24" xfId="0" applyFont="1" applyFill="1" applyBorder="1" applyAlignment="1" applyProtection="1">
      <alignment horizontal="right" vertical="center" wrapText="1"/>
      <protection hidden="1"/>
    </xf>
    <xf numFmtId="166" fontId="10" fillId="23" borderId="40" xfId="0" applyNumberFormat="1" applyFont="1" applyFill="1" applyBorder="1" applyAlignment="1" applyProtection="1">
      <alignment horizontal="center" vertical="center"/>
      <protection locked="0"/>
    </xf>
    <xf numFmtId="166" fontId="10" fillId="23" borderId="41" xfId="0" applyNumberFormat="1" applyFont="1" applyFill="1" applyBorder="1" applyAlignment="1" applyProtection="1">
      <alignment horizontal="center" vertical="center"/>
      <protection locked="0"/>
    </xf>
    <xf numFmtId="8" fontId="0" fillId="21" borderId="38" xfId="0" applyNumberFormat="1" applyFill="1" applyBorder="1" applyAlignment="1" applyProtection="1">
      <alignment horizontal="center" vertical="center"/>
      <protection hidden="1"/>
    </xf>
    <xf numFmtId="0" fontId="0" fillId="21" borderId="39" xfId="0" applyFill="1" applyBorder="1" applyAlignment="1" applyProtection="1">
      <alignment horizontal="center" vertical="center"/>
      <protection hidden="1"/>
    </xf>
    <xf numFmtId="0" fontId="11" fillId="0" borderId="0" xfId="0" applyFont="1" applyFill="1" applyBorder="1" applyAlignment="1" applyProtection="1">
      <alignment horizontal="center"/>
      <protection hidden="1"/>
    </xf>
    <xf numFmtId="8" fontId="20" fillId="21" borderId="36" xfId="0" applyNumberFormat="1" applyFont="1" applyFill="1" applyBorder="1" applyAlignment="1" applyProtection="1">
      <alignment horizontal="center" vertical="center" wrapText="1"/>
      <protection hidden="1"/>
    </xf>
    <xf numFmtId="8" fontId="20" fillId="21" borderId="37" xfId="0" applyNumberFormat="1" applyFont="1" applyFill="1" applyBorder="1" applyAlignment="1" applyProtection="1">
      <alignment horizontal="center" vertical="center" wrapText="1"/>
      <protection hidden="1"/>
    </xf>
    <xf numFmtId="0" fontId="17" fillId="21" borderId="0" xfId="0" applyFont="1" applyFill="1" applyBorder="1" applyAlignment="1" applyProtection="1">
      <alignment horizontal="center" vertical="center"/>
      <protection hidden="1"/>
    </xf>
    <xf numFmtId="0" fontId="8" fillId="21" borderId="26" xfId="0" applyFont="1" applyFill="1" applyBorder="1" applyAlignment="1" applyProtection="1">
      <alignment horizontal="center" vertical="center"/>
      <protection hidden="1"/>
    </xf>
    <xf numFmtId="0" fontId="8" fillId="21" borderId="28" xfId="0" applyFont="1" applyFill="1" applyBorder="1" applyAlignment="1" applyProtection="1">
      <alignment horizontal="center" vertical="center"/>
      <protection hidden="1"/>
    </xf>
    <xf numFmtId="0" fontId="1" fillId="24" borderId="27" xfId="0" applyFont="1" applyFill="1" applyBorder="1" applyAlignment="1" applyProtection="1">
      <alignment horizontal="center"/>
      <protection hidden="1"/>
    </xf>
    <xf numFmtId="8" fontId="0" fillId="21" borderId="0" xfId="0" applyNumberFormat="1" applyFill="1" applyBorder="1" applyAlignment="1" applyProtection="1">
      <alignment horizontal="center" vertical="center"/>
      <protection hidden="1"/>
    </xf>
    <xf numFmtId="0" fontId="0" fillId="21" borderId="0" xfId="0" applyFill="1" applyBorder="1" applyAlignment="1" applyProtection="1">
      <alignment horizontal="center" vertical="center"/>
      <protection hidden="1"/>
    </xf>
    <xf numFmtId="0" fontId="11" fillId="22" borderId="0" xfId="0" applyFont="1" applyFill="1" applyBorder="1" applyAlignment="1" applyProtection="1">
      <alignment horizontal="center"/>
      <protection hidden="1"/>
    </xf>
    <xf numFmtId="3" fontId="4" fillId="0" borderId="21" xfId="0" applyNumberFormat="1" applyFont="1" applyFill="1" applyBorder="1" applyAlignment="1" applyProtection="1">
      <alignment horizontal="center" vertical="center"/>
      <protection hidden="1"/>
    </xf>
    <xf numFmtId="0" fontId="27" fillId="21" borderId="15" xfId="0" applyFont="1" applyFill="1" applyBorder="1" applyAlignment="1" applyProtection="1">
      <alignment horizontal="center" vertical="top"/>
    </xf>
    <xf numFmtId="0" fontId="27" fillId="21" borderId="11" xfId="0" applyFont="1" applyFill="1" applyBorder="1" applyAlignment="1" applyProtection="1">
      <alignment horizontal="center" vertical="top"/>
    </xf>
    <xf numFmtId="0" fontId="27" fillId="21" borderId="16" xfId="0" applyFont="1" applyFill="1" applyBorder="1" applyAlignment="1" applyProtection="1">
      <alignment horizontal="center" vertical="top"/>
    </xf>
    <xf numFmtId="0" fontId="26" fillId="21" borderId="38" xfId="0" applyFont="1" applyFill="1" applyBorder="1" applyAlignment="1" applyProtection="1">
      <alignment horizontal="left" vertical="top" wrapText="1"/>
    </xf>
    <xf numFmtId="0" fontId="59" fillId="21" borderId="42" xfId="0" applyFont="1" applyFill="1" applyBorder="1" applyAlignment="1" applyProtection="1">
      <alignment horizontal="left" vertical="top" wrapText="1"/>
    </xf>
    <xf numFmtId="0" fontId="59" fillId="21" borderId="39" xfId="0" applyFont="1" applyFill="1" applyBorder="1" applyAlignment="1" applyProtection="1">
      <alignment horizontal="left" vertical="top" wrapText="1"/>
    </xf>
    <xf numFmtId="0" fontId="26" fillId="21" borderId="18" xfId="0" applyFont="1" applyFill="1" applyBorder="1" applyAlignment="1" applyProtection="1">
      <alignment horizontal="left" vertical="top" wrapText="1"/>
    </xf>
    <xf numFmtId="0" fontId="26" fillId="21" borderId="9" xfId="0" applyFont="1" applyFill="1" applyBorder="1" applyAlignment="1" applyProtection="1">
      <alignment horizontal="left" vertical="top" wrapText="1"/>
    </xf>
    <xf numFmtId="0" fontId="26" fillId="21" borderId="12" xfId="0" applyFont="1" applyFill="1" applyBorder="1" applyAlignment="1" applyProtection="1">
      <alignment horizontal="left" vertical="top" wrapText="1"/>
    </xf>
    <xf numFmtId="0" fontId="66" fillId="25" borderId="38" xfId="0" applyFont="1" applyFill="1" applyBorder="1" applyAlignment="1" applyProtection="1">
      <alignment horizontal="left" vertical="center" wrapText="1"/>
    </xf>
    <xf numFmtId="0" fontId="66" fillId="25" borderId="42" xfId="0" applyFont="1" applyFill="1" applyBorder="1" applyAlignment="1" applyProtection="1">
      <alignment horizontal="left" vertical="center" wrapText="1"/>
    </xf>
    <xf numFmtId="0" fontId="66" fillId="25" borderId="39" xfId="0" applyFont="1" applyFill="1" applyBorder="1" applyAlignment="1" applyProtection="1">
      <alignment horizontal="left" vertical="center" wrapText="1"/>
    </xf>
    <xf numFmtId="0" fontId="26" fillId="21" borderId="42" xfId="0" applyFont="1" applyFill="1" applyBorder="1" applyAlignment="1" applyProtection="1">
      <alignment horizontal="left" vertical="top" wrapText="1"/>
    </xf>
    <xf numFmtId="0" fontId="26" fillId="21" borderId="39" xfId="0" applyFont="1" applyFill="1" applyBorder="1" applyAlignment="1" applyProtection="1">
      <alignment horizontal="left" vertical="top" wrapText="1"/>
    </xf>
    <xf numFmtId="165" fontId="25" fillId="21" borderId="24" xfId="0" applyNumberFormat="1" applyFont="1" applyFill="1" applyBorder="1" applyAlignment="1" applyProtection="1">
      <alignment horizontal="center" vertical="center"/>
      <protection hidden="1"/>
    </xf>
    <xf numFmtId="165" fontId="25" fillId="21" borderId="25" xfId="0" applyNumberFormat="1" applyFont="1" applyFill="1" applyBorder="1" applyAlignment="1" applyProtection="1">
      <alignment horizontal="center" vertical="center"/>
      <protection hidden="1"/>
    </xf>
    <xf numFmtId="165" fontId="25" fillId="21" borderId="29" xfId="0" applyNumberFormat="1" applyFont="1" applyFill="1" applyBorder="1" applyAlignment="1" applyProtection="1">
      <alignment horizontal="center" vertical="center"/>
      <protection hidden="1"/>
    </xf>
    <xf numFmtId="165" fontId="25" fillId="21" borderId="43" xfId="0" applyNumberFormat="1" applyFont="1" applyFill="1" applyBorder="1" applyAlignment="1" applyProtection="1">
      <alignment horizontal="center" vertical="center"/>
      <protection hidden="1"/>
    </xf>
    <xf numFmtId="0" fontId="26" fillId="21" borderId="38" xfId="0" applyFont="1" applyFill="1" applyBorder="1" applyAlignment="1" applyProtection="1">
      <alignment horizontal="left" vertical="center" wrapText="1"/>
    </xf>
    <xf numFmtId="0" fontId="26" fillId="21" borderId="42" xfId="0" applyFont="1" applyFill="1" applyBorder="1" applyAlignment="1" applyProtection="1">
      <alignment horizontal="left" vertical="center" wrapText="1"/>
    </xf>
    <xf numFmtId="0" fontId="26" fillId="21" borderId="39" xfId="0" applyFont="1" applyFill="1" applyBorder="1" applyAlignment="1" applyProtection="1">
      <alignment horizontal="left" vertical="center" wrapText="1"/>
    </xf>
    <xf numFmtId="0" fontId="25" fillId="21" borderId="18" xfId="0" applyFont="1" applyFill="1" applyBorder="1" applyAlignment="1" applyProtection="1">
      <alignment horizontal="left" vertical="center" wrapText="1"/>
    </xf>
    <xf numFmtId="0" fontId="25" fillId="21" borderId="9" xfId="0" applyFont="1" applyFill="1" applyBorder="1" applyAlignment="1" applyProtection="1">
      <alignment horizontal="left" vertical="center" wrapText="1"/>
    </xf>
    <xf numFmtId="0" fontId="25" fillId="21" borderId="12" xfId="0" applyFont="1" applyFill="1" applyBorder="1" applyAlignment="1" applyProtection="1">
      <alignment horizontal="left" vertical="center" wrapText="1"/>
    </xf>
    <xf numFmtId="0" fontId="26" fillId="21" borderId="15" xfId="0" applyFont="1" applyFill="1" applyBorder="1" applyAlignment="1" applyProtection="1">
      <alignment horizontal="left" vertical="center" wrapText="1"/>
    </xf>
    <xf numFmtId="0" fontId="26" fillId="21" borderId="11" xfId="0" applyFont="1" applyFill="1" applyBorder="1" applyAlignment="1" applyProtection="1">
      <alignment horizontal="left" vertical="center" wrapText="1"/>
    </xf>
    <xf numFmtId="0" fontId="26" fillId="21" borderId="16" xfId="0" applyFont="1" applyFill="1" applyBorder="1" applyAlignment="1" applyProtection="1">
      <alignment horizontal="left" vertical="center" wrapText="1"/>
    </xf>
    <xf numFmtId="0" fontId="23" fillId="21" borderId="38" xfId="0" applyFont="1" applyFill="1" applyBorder="1" applyAlignment="1" applyProtection="1">
      <alignment horizontal="left" vertical="center" wrapText="1"/>
      <protection hidden="1"/>
    </xf>
    <xf numFmtId="0" fontId="23" fillId="21" borderId="42" xfId="0" applyFont="1" applyFill="1" applyBorder="1" applyAlignment="1" applyProtection="1">
      <alignment horizontal="left" vertical="center" wrapText="1"/>
      <protection hidden="1"/>
    </xf>
    <xf numFmtId="0" fontId="26" fillId="23" borderId="18" xfId="0" applyFont="1" applyFill="1" applyBorder="1" applyAlignment="1" applyProtection="1">
      <alignment horizontal="left" vertical="top" wrapText="1"/>
      <protection locked="0"/>
    </xf>
    <xf numFmtId="0" fontId="26" fillId="23" borderId="9" xfId="0" applyFont="1" applyFill="1" applyBorder="1" applyAlignment="1" applyProtection="1">
      <alignment horizontal="left" vertical="top" wrapText="1"/>
      <protection locked="0"/>
    </xf>
    <xf numFmtId="0" fontId="26" fillId="23" borderId="12" xfId="0" applyFont="1" applyFill="1" applyBorder="1" applyAlignment="1" applyProtection="1">
      <alignment horizontal="left" vertical="top" wrapText="1"/>
      <protection locked="0"/>
    </xf>
    <xf numFmtId="0" fontId="26" fillId="23" borderId="10" xfId="0" applyFont="1" applyFill="1" applyBorder="1" applyAlignment="1" applyProtection="1">
      <alignment horizontal="left" vertical="top" wrapText="1"/>
      <protection locked="0"/>
    </xf>
    <xf numFmtId="0" fontId="26" fillId="23" borderId="0" xfId="0" applyFont="1" applyFill="1" applyBorder="1" applyAlignment="1" applyProtection="1">
      <alignment horizontal="left" vertical="top" wrapText="1"/>
      <protection locked="0"/>
    </xf>
    <xf numFmtId="0" fontId="26" fillId="23" borderId="14" xfId="0" applyFont="1" applyFill="1" applyBorder="1" applyAlignment="1" applyProtection="1">
      <alignment horizontal="left" vertical="top" wrapText="1"/>
      <protection locked="0"/>
    </xf>
    <xf numFmtId="0" fontId="26" fillId="23" borderId="15" xfId="0" applyFont="1" applyFill="1" applyBorder="1" applyAlignment="1" applyProtection="1">
      <alignment horizontal="left" vertical="top" wrapText="1"/>
      <protection locked="0"/>
    </xf>
    <xf numFmtId="0" fontId="26" fillId="23" borderId="11" xfId="0" applyFont="1" applyFill="1" applyBorder="1" applyAlignment="1" applyProtection="1">
      <alignment horizontal="left" vertical="top" wrapText="1"/>
      <protection locked="0"/>
    </xf>
    <xf numFmtId="0" fontId="26" fillId="23" borderId="16" xfId="0" applyFont="1" applyFill="1" applyBorder="1" applyAlignment="1" applyProtection="1">
      <alignment horizontal="left" vertical="top" wrapText="1"/>
      <protection locked="0"/>
    </xf>
    <xf numFmtId="0" fontId="26" fillId="21" borderId="18" xfId="0" applyFont="1" applyFill="1" applyBorder="1" applyAlignment="1" applyProtection="1">
      <alignment horizontal="left" vertical="top"/>
      <protection hidden="1"/>
    </xf>
    <xf numFmtId="0" fontId="26" fillId="21" borderId="9" xfId="0" applyFont="1" applyFill="1" applyBorder="1" applyAlignment="1" applyProtection="1">
      <alignment horizontal="left" vertical="top"/>
      <protection hidden="1"/>
    </xf>
    <xf numFmtId="0" fontId="26" fillId="21" borderId="12" xfId="0" applyFont="1" applyFill="1" applyBorder="1" applyAlignment="1" applyProtection="1">
      <alignment horizontal="left" vertical="top"/>
      <protection hidden="1"/>
    </xf>
    <xf numFmtId="0" fontId="78" fillId="21" borderId="38" xfId="0" applyFont="1" applyFill="1" applyBorder="1" applyAlignment="1" applyProtection="1">
      <alignment horizontal="left" vertical="top" wrapText="1"/>
    </xf>
    <xf numFmtId="0" fontId="78" fillId="21" borderId="42" xfId="0" applyFont="1" applyFill="1" applyBorder="1" applyAlignment="1" applyProtection="1">
      <alignment horizontal="left" vertical="top" wrapText="1"/>
    </xf>
    <xf numFmtId="0" fontId="78" fillId="21" borderId="39" xfId="0" applyFont="1" applyFill="1" applyBorder="1" applyAlignment="1" applyProtection="1">
      <alignment horizontal="left" vertical="top" wrapText="1"/>
    </xf>
    <xf numFmtId="0" fontId="23" fillId="23" borderId="44" xfId="65" applyNumberFormat="1" applyFont="1" applyFill="1" applyBorder="1" applyAlignment="1" applyProtection="1">
      <alignment horizontal="center" vertical="center" wrapText="1"/>
      <protection locked="0"/>
    </xf>
    <xf numFmtId="0" fontId="23" fillId="23" borderId="45" xfId="0" applyFont="1" applyFill="1" applyBorder="1" applyAlignment="1" applyProtection="1">
      <alignment horizontal="left" vertical="center" wrapText="1"/>
      <protection locked="0"/>
    </xf>
    <xf numFmtId="0" fontId="23" fillId="23" borderId="42" xfId="0" applyFont="1" applyFill="1" applyBorder="1" applyAlignment="1" applyProtection="1">
      <alignment horizontal="left" vertical="center" wrapText="1"/>
      <protection locked="0"/>
    </xf>
    <xf numFmtId="0" fontId="23" fillId="23" borderId="46" xfId="0" applyFont="1" applyFill="1" applyBorder="1" applyAlignment="1" applyProtection="1">
      <alignment horizontal="left" vertical="center" wrapText="1"/>
      <protection locked="0"/>
    </xf>
    <xf numFmtId="4" fontId="25" fillId="21" borderId="24" xfId="0" applyNumberFormat="1" applyFont="1" applyFill="1" applyBorder="1" applyAlignment="1" applyProtection="1">
      <alignment horizontal="center" vertical="center"/>
      <protection hidden="1"/>
    </xf>
    <xf numFmtId="4" fontId="25" fillId="21" borderId="25" xfId="0" applyNumberFormat="1" applyFont="1" applyFill="1" applyBorder="1" applyAlignment="1" applyProtection="1">
      <alignment horizontal="center" vertical="center"/>
      <protection hidden="1"/>
    </xf>
    <xf numFmtId="0" fontId="25" fillId="21" borderId="10" xfId="0" applyFont="1" applyFill="1" applyBorder="1" applyAlignment="1" applyProtection="1">
      <alignment horizontal="left" vertical="center" wrapText="1"/>
    </xf>
    <xf numFmtId="0" fontId="25" fillId="21" borderId="0" xfId="0" applyFont="1" applyFill="1" applyBorder="1" applyAlignment="1" applyProtection="1">
      <alignment horizontal="left" vertical="center" wrapText="1"/>
    </xf>
    <xf numFmtId="3" fontId="25" fillId="23" borderId="29" xfId="0" applyNumberFormat="1" applyFont="1" applyFill="1" applyBorder="1" applyAlignment="1" applyProtection="1">
      <alignment horizontal="center" vertical="center" wrapText="1"/>
      <protection locked="0"/>
    </xf>
    <xf numFmtId="4" fontId="25" fillId="23" borderId="29" xfId="0" applyNumberFormat="1" applyFont="1" applyFill="1" applyBorder="1" applyAlignment="1" applyProtection="1">
      <alignment horizontal="center" vertical="center" wrapText="1"/>
      <protection locked="0"/>
    </xf>
    <xf numFmtId="0" fontId="60" fillId="23" borderId="38" xfId="0" applyFont="1" applyFill="1" applyBorder="1" applyAlignment="1" applyProtection="1">
      <alignment horizontal="left" vertical="center" wrapText="1"/>
      <protection locked="0"/>
    </xf>
    <xf numFmtId="0" fontId="60" fillId="23" borderId="42" xfId="0" applyFont="1" applyFill="1" applyBorder="1" applyAlignment="1" applyProtection="1">
      <alignment horizontal="left" vertical="center" wrapText="1"/>
      <protection locked="0"/>
    </xf>
    <xf numFmtId="0" fontId="60" fillId="23" borderId="39" xfId="0" applyFont="1" applyFill="1" applyBorder="1" applyAlignment="1" applyProtection="1">
      <alignment horizontal="left" vertical="center" wrapText="1"/>
      <protection locked="0"/>
    </xf>
    <xf numFmtId="0" fontId="25" fillId="21" borderId="38" xfId="0" applyFont="1" applyFill="1" applyBorder="1" applyAlignment="1" applyProtection="1">
      <alignment horizontal="left" vertical="center" wrapText="1"/>
    </xf>
    <xf numFmtId="0" fontId="25" fillId="21" borderId="42" xfId="0" applyFont="1" applyFill="1" applyBorder="1" applyAlignment="1" applyProtection="1">
      <alignment horizontal="left" vertical="center" wrapText="1"/>
    </xf>
    <xf numFmtId="0" fontId="25" fillId="21" borderId="39" xfId="0" applyFont="1" applyFill="1" applyBorder="1" applyAlignment="1" applyProtection="1">
      <alignment horizontal="left" vertical="center" wrapText="1"/>
    </xf>
    <xf numFmtId="0" fontId="23" fillId="21" borderId="38" xfId="0" applyFont="1" applyFill="1" applyBorder="1" applyAlignment="1" applyProtection="1">
      <alignment horizontal="left" vertical="center" wrapText="1"/>
    </xf>
    <xf numFmtId="0" fontId="24" fillId="21" borderId="42" xfId="0" applyFont="1" applyFill="1" applyBorder="1" applyAlignment="1" applyProtection="1">
      <alignment horizontal="left" vertical="center"/>
    </xf>
    <xf numFmtId="0" fontId="24" fillId="21" borderId="39" xfId="0" applyFont="1" applyFill="1" applyBorder="1" applyAlignment="1" applyProtection="1">
      <alignment horizontal="left" vertical="center"/>
    </xf>
    <xf numFmtId="0" fontId="60" fillId="23" borderId="38" xfId="0" applyFont="1" applyFill="1" applyBorder="1" applyAlignment="1" applyProtection="1">
      <alignment horizontal="left" vertical="center"/>
      <protection locked="0"/>
    </xf>
    <xf numFmtId="0" fontId="60" fillId="23" borderId="39" xfId="0" applyFont="1" applyFill="1" applyBorder="1" applyAlignment="1" applyProtection="1">
      <alignment horizontal="left" vertical="center"/>
      <protection locked="0"/>
    </xf>
    <xf numFmtId="0" fontId="23" fillId="23" borderId="18" xfId="0" applyFont="1" applyFill="1" applyBorder="1" applyAlignment="1" applyProtection="1">
      <alignment horizontal="left" vertical="top" wrapText="1"/>
      <protection locked="0"/>
    </xf>
    <xf numFmtId="0" fontId="0" fillId="23" borderId="9" xfId="0" applyFill="1" applyBorder="1" applyAlignment="1" applyProtection="1">
      <alignment horizontal="left" vertical="top" wrapText="1"/>
      <protection locked="0"/>
    </xf>
    <xf numFmtId="0" fontId="0" fillId="23" borderId="12" xfId="0" applyFill="1" applyBorder="1" applyAlignment="1" applyProtection="1">
      <alignment horizontal="left" vertical="top" wrapText="1"/>
      <protection locked="0"/>
    </xf>
    <xf numFmtId="0" fontId="0" fillId="23" borderId="10" xfId="0" applyFill="1" applyBorder="1" applyAlignment="1" applyProtection="1">
      <alignment horizontal="left" vertical="top" wrapText="1"/>
      <protection locked="0"/>
    </xf>
    <xf numFmtId="0" fontId="0" fillId="23" borderId="0" xfId="0" applyFill="1" applyBorder="1" applyAlignment="1" applyProtection="1">
      <alignment horizontal="left" vertical="top" wrapText="1"/>
      <protection locked="0"/>
    </xf>
    <xf numFmtId="0" fontId="0" fillId="23" borderId="14" xfId="0" applyFill="1" applyBorder="1" applyAlignment="1" applyProtection="1">
      <alignment horizontal="left" vertical="top" wrapText="1"/>
      <protection locked="0"/>
    </xf>
    <xf numFmtId="0" fontId="0" fillId="23" borderId="15" xfId="0" applyFill="1" applyBorder="1" applyAlignment="1" applyProtection="1">
      <alignment horizontal="left" vertical="top" wrapText="1"/>
      <protection locked="0"/>
    </xf>
    <xf numFmtId="0" fontId="0" fillId="23" borderId="11" xfId="0" applyFill="1" applyBorder="1" applyAlignment="1" applyProtection="1">
      <alignment horizontal="left" vertical="top" wrapText="1"/>
      <protection locked="0"/>
    </xf>
    <xf numFmtId="0" fontId="0" fillId="23" borderId="16" xfId="0" applyFill="1" applyBorder="1" applyAlignment="1" applyProtection="1">
      <alignment horizontal="left" vertical="top" wrapText="1"/>
      <protection locked="0"/>
    </xf>
    <xf numFmtId="0" fontId="25" fillId="21" borderId="38" xfId="0" applyFont="1" applyFill="1" applyBorder="1" applyAlignment="1" applyProtection="1">
      <alignment horizontal="left" vertical="top" wrapText="1"/>
    </xf>
    <xf numFmtId="0" fontId="25" fillId="21" borderId="42" xfId="0" applyFont="1" applyFill="1" applyBorder="1" applyAlignment="1" applyProtection="1">
      <alignment horizontal="left" vertical="top" wrapText="1"/>
    </xf>
    <xf numFmtId="0" fontId="25" fillId="21" borderId="39" xfId="0" applyFont="1" applyFill="1" applyBorder="1" applyAlignment="1" applyProtection="1">
      <alignment horizontal="left" vertical="top" wrapText="1"/>
    </xf>
    <xf numFmtId="0" fontId="25" fillId="23" borderId="38" xfId="0" applyFont="1" applyFill="1" applyBorder="1" applyAlignment="1" applyProtection="1">
      <alignment horizontal="left" vertical="top" wrapText="1"/>
      <protection locked="0"/>
    </xf>
    <xf numFmtId="0" fontId="25" fillId="23" borderId="42" xfId="0" applyFont="1" applyFill="1" applyBorder="1" applyAlignment="1" applyProtection="1">
      <alignment horizontal="left" vertical="top" wrapText="1"/>
      <protection locked="0"/>
    </xf>
    <xf numFmtId="0" fontId="25" fillId="23" borderId="39" xfId="0" applyFont="1" applyFill="1" applyBorder="1" applyAlignment="1" applyProtection="1">
      <alignment horizontal="left" vertical="top" wrapText="1"/>
      <protection locked="0"/>
    </xf>
    <xf numFmtId="0" fontId="67" fillId="21" borderId="38" xfId="0" applyFont="1" applyFill="1" applyBorder="1" applyAlignment="1" applyProtection="1">
      <alignment horizontal="left" vertical="top" wrapText="1"/>
    </xf>
    <xf numFmtId="0" fontId="67" fillId="21" borderId="42" xfId="0" applyFont="1" applyFill="1" applyBorder="1" applyAlignment="1" applyProtection="1">
      <alignment horizontal="left" vertical="top" wrapText="1"/>
    </xf>
    <xf numFmtId="0" fontId="67" fillId="21" borderId="39" xfId="0" applyFont="1" applyFill="1" applyBorder="1" applyAlignment="1" applyProtection="1">
      <alignment horizontal="left" vertical="top" wrapText="1"/>
    </xf>
    <xf numFmtId="0" fontId="7" fillId="21" borderId="0" xfId="65" applyFont="1" applyFill="1" applyBorder="1" applyAlignment="1" applyProtection="1">
      <alignment horizontal="left" vertical="center"/>
      <protection hidden="1"/>
    </xf>
    <xf numFmtId="0" fontId="23" fillId="21" borderId="0" xfId="65" applyFont="1" applyFill="1" applyAlignment="1">
      <alignment horizontal="left"/>
    </xf>
    <xf numFmtId="0" fontId="68" fillId="21" borderId="0" xfId="65" applyFont="1" applyFill="1" applyAlignment="1">
      <alignment horizontal="left" vertical="top" wrapText="1"/>
    </xf>
    <xf numFmtId="0" fontId="69" fillId="21" borderId="0" xfId="65" applyFont="1" applyFill="1" applyAlignment="1">
      <alignment horizontal="left" vertical="top"/>
    </xf>
    <xf numFmtId="0" fontId="23" fillId="21" borderId="0" xfId="65" applyFont="1" applyFill="1" applyAlignment="1">
      <alignment horizontal="left" vertical="top" wrapText="1"/>
    </xf>
  </cellXfs>
  <cellStyles count="11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2 2" xfId="29"/>
    <cellStyle name="Comma 2 3" xfId="30"/>
    <cellStyle name="Comma 3" xfId="31"/>
    <cellStyle name="Comma 3 2" xfId="32"/>
    <cellStyle name="Comma 4" xfId="33"/>
    <cellStyle name="Comma 5" xfId="34"/>
    <cellStyle name="Comma0" xfId="35"/>
    <cellStyle name="Currency 2" xfId="36"/>
    <cellStyle name="Currency 2 2" xfId="37"/>
    <cellStyle name="Currency 2 3" xfId="38"/>
    <cellStyle name="Currency 2 4" xfId="39"/>
    <cellStyle name="Currency 2 5" xfId="40"/>
    <cellStyle name="Currency 3" xfId="41"/>
    <cellStyle name="Currency 4" xfId="42"/>
    <cellStyle name="Currency0" xfId="43"/>
    <cellStyle name="Date" xfId="44"/>
    <cellStyle name="Explanatory Text 2" xfId="45"/>
    <cellStyle name="Fixed" xfId="46"/>
    <cellStyle name="Good 2" xfId="47"/>
    <cellStyle name="Heading 1 2" xfId="48"/>
    <cellStyle name="Heading 2 2" xfId="49"/>
    <cellStyle name="Heading 3 2" xfId="50"/>
    <cellStyle name="Heading 4 2" xfId="51"/>
    <cellStyle name="Hyperlink" xfId="52" builtinId="8"/>
    <cellStyle name="Hyperlink 2" xfId="53"/>
    <cellStyle name="Hyperlink 3" xfId="54"/>
    <cellStyle name="Hyperlink 4" xfId="55"/>
    <cellStyle name="Input 2" xfId="56"/>
    <cellStyle name="Linked Cell 2" xfId="57"/>
    <cellStyle name="Neutral 2" xfId="58"/>
    <cellStyle name="Normal" xfId="0" builtinId="0"/>
    <cellStyle name="Normal 10" xfId="59"/>
    <cellStyle name="Normal 11" xfId="60"/>
    <cellStyle name="Normal 12" xfId="61"/>
    <cellStyle name="Normal 13" xfId="62"/>
    <cellStyle name="Normal 13 2" xfId="63"/>
    <cellStyle name="Normal 2" xfId="64"/>
    <cellStyle name="Normal 2 2" xfId="65"/>
    <cellStyle name="Normal 2 2 2" xfId="66"/>
    <cellStyle name="Normal 2 2 3" xfId="67"/>
    <cellStyle name="Normal 2 2 4" xfId="68"/>
    <cellStyle name="Normal 2 3" xfId="69"/>
    <cellStyle name="Normal 2 3 2" xfId="70"/>
    <cellStyle name="Normal 2 3 3" xfId="71"/>
    <cellStyle name="Normal 2 4" xfId="72"/>
    <cellStyle name="Normal 2 4 2" xfId="73"/>
    <cellStyle name="Normal 2 4 3" xfId="74"/>
    <cellStyle name="Normal 2 5" xfId="75"/>
    <cellStyle name="Normal 2_TRC" xfId="76"/>
    <cellStyle name="Normal 3" xfId="77"/>
    <cellStyle name="Normal 3 2" xfId="78"/>
    <cellStyle name="Normal 3 3" xfId="79"/>
    <cellStyle name="Normal 4" xfId="80"/>
    <cellStyle name="Normal 4 2" xfId="81"/>
    <cellStyle name="Normal 4 3" xfId="82"/>
    <cellStyle name="Normal 5" xfId="83"/>
    <cellStyle name="Normal 6" xfId="84"/>
    <cellStyle name="Normal 7" xfId="85"/>
    <cellStyle name="Normal 8" xfId="86"/>
    <cellStyle name="Normal 9" xfId="87"/>
    <cellStyle name="Note 2" xfId="88"/>
    <cellStyle name="Output 2" xfId="89"/>
    <cellStyle name="OUTPUT AMOUNTS" xfId="90"/>
    <cellStyle name="OUTPUT AMOUNTS 2" xfId="91"/>
    <cellStyle name="OUTPUT COLUMN HEADINGS" xfId="92"/>
    <cellStyle name="OUTPUT COLUMN HEADINGS 2" xfId="93"/>
    <cellStyle name="OUTPUT LINE ITEMS" xfId="94"/>
    <cellStyle name="OUTPUT LINE ITEMS 2" xfId="95"/>
    <cellStyle name="Output Line Items_TEP Revenue_Summary_Report-Monthly 11-08 run 12-15-08" xfId="96"/>
    <cellStyle name="OUTPUT REPORT TITLE" xfId="97"/>
    <cellStyle name="Percent 2" xfId="98"/>
    <cellStyle name="Percent 2 2" xfId="99"/>
    <cellStyle name="Percent 2 3" xfId="100"/>
    <cellStyle name="Percent 2 3 2" xfId="101"/>
    <cellStyle name="Percent 2 3 3" xfId="102"/>
    <cellStyle name="Percent 2 4" xfId="103"/>
    <cellStyle name="Percent 3" xfId="104"/>
    <cellStyle name="Percent 4" xfId="105"/>
    <cellStyle name="Percent 5" xfId="106"/>
    <cellStyle name="Percent 6" xfId="107"/>
    <cellStyle name="Title 2" xfId="108"/>
    <cellStyle name="Total 2" xfId="109"/>
    <cellStyle name="Warning Text 2" xfId="1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323850</xdr:colOff>
      <xdr:row>1</xdr:row>
      <xdr:rowOff>152400</xdr:rowOff>
    </xdr:from>
    <xdr:ext cx="3248025" cy="1028700"/>
    <xdr:pic>
      <xdr:nvPicPr>
        <xdr:cNvPr id="3" name="Picture 2">
          <a:extLst>
            <a:ext uri="{FF2B5EF4-FFF2-40B4-BE49-F238E27FC236}">
              <a16:creationId xmlns:a16="http://schemas.microsoft.com/office/drawing/2014/main" id="{70A745E2-EF74-46D3-9D65-7C3FE0E3F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14325"/>
          <a:ext cx="3248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epcommercialenergysolutions.com/Users/patole/Documents/projects/~forms/po%20edits/nc/201405/lpd/TEPNewConstruction-Application-Part-2-LPDi-public-201405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tepcommercialenergysolutions.com/Projects/TEPEasySavePlusCustomRetro-Worksheet-lighting1-20140528-naviga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ighting Interior LPD"/>
      <sheetName val="LPD COMcheck Import"/>
      <sheetName val="LPD Submittal Requirements"/>
    </sheetNames>
    <sheetDataSet>
      <sheetData sheetId="0" refreshError="1"/>
      <sheetData sheetId="1">
        <row r="16">
          <cell r="F16">
            <v>2004</v>
          </cell>
        </row>
        <row r="17">
          <cell r="F17" t="str">
            <v>Space/Space</v>
          </cell>
        </row>
        <row r="206">
          <cell r="E206">
            <v>2004</v>
          </cell>
          <cell r="F206" t="str">
            <v>Int</v>
          </cell>
        </row>
        <row r="211">
          <cell r="E211" t="str">
            <v>Automotive Facility</v>
          </cell>
          <cell r="G211">
            <v>0.9</v>
          </cell>
        </row>
        <row r="212">
          <cell r="E212" t="str">
            <v>Convention Center</v>
          </cell>
          <cell r="G212">
            <v>1.2</v>
          </cell>
        </row>
        <row r="213">
          <cell r="E213" t="str">
            <v>Court House</v>
          </cell>
          <cell r="G213">
            <v>1.2</v>
          </cell>
        </row>
        <row r="214">
          <cell r="E214" t="str">
            <v>Dining:  Bar Lounge/Leisure</v>
          </cell>
          <cell r="G214">
            <v>1.3</v>
          </cell>
        </row>
        <row r="215">
          <cell r="E215" t="str">
            <v>Dining:  Cafeteria/Fast Food</v>
          </cell>
          <cell r="G215">
            <v>1.4</v>
          </cell>
        </row>
        <row r="216">
          <cell r="E216" t="str">
            <v>Dining:  Family</v>
          </cell>
          <cell r="G216">
            <v>1.6</v>
          </cell>
        </row>
        <row r="217">
          <cell r="E217" t="str">
            <v>Dormitory</v>
          </cell>
          <cell r="G217">
            <v>1</v>
          </cell>
        </row>
        <row r="218">
          <cell r="E218" t="str">
            <v>Exercise Center</v>
          </cell>
          <cell r="G218">
            <v>1</v>
          </cell>
        </row>
        <row r="219">
          <cell r="E219" t="str">
            <v>Gymnasium</v>
          </cell>
          <cell r="G219">
            <v>1.1000000000000001</v>
          </cell>
        </row>
        <row r="220">
          <cell r="E220" t="str">
            <v>Health Care-Clinic</v>
          </cell>
          <cell r="G220">
            <v>1</v>
          </cell>
        </row>
        <row r="221">
          <cell r="E221" t="str">
            <v>Hospital</v>
          </cell>
          <cell r="G221">
            <v>1.2</v>
          </cell>
        </row>
        <row r="222">
          <cell r="E222" t="str">
            <v>Hotel</v>
          </cell>
          <cell r="G222">
            <v>1</v>
          </cell>
        </row>
        <row r="223">
          <cell r="E223" t="str">
            <v>Library</v>
          </cell>
          <cell r="G223">
            <v>1.3</v>
          </cell>
        </row>
        <row r="224">
          <cell r="E224" t="str">
            <v>Manufacturing Facility</v>
          </cell>
          <cell r="G224">
            <v>1.3</v>
          </cell>
        </row>
        <row r="225">
          <cell r="E225" t="str">
            <v>Motel</v>
          </cell>
          <cell r="G225">
            <v>1</v>
          </cell>
        </row>
        <row r="226">
          <cell r="E226" t="str">
            <v>Motion Picture Theater</v>
          </cell>
          <cell r="G226">
            <v>1.2</v>
          </cell>
        </row>
        <row r="227">
          <cell r="E227" t="str">
            <v>Multi-Family</v>
          </cell>
          <cell r="G227">
            <v>0.7</v>
          </cell>
        </row>
        <row r="228">
          <cell r="E228" t="str">
            <v>Museum</v>
          </cell>
          <cell r="G228">
            <v>1.1000000000000001</v>
          </cell>
        </row>
        <row r="229">
          <cell r="E229" t="str">
            <v>Office</v>
          </cell>
          <cell r="G229">
            <v>1</v>
          </cell>
        </row>
        <row r="230">
          <cell r="E230" t="str">
            <v>Parking Garage</v>
          </cell>
          <cell r="G230">
            <v>0.3</v>
          </cell>
        </row>
        <row r="231">
          <cell r="E231" t="str">
            <v>Penitentiary</v>
          </cell>
          <cell r="G231">
            <v>1</v>
          </cell>
        </row>
        <row r="232">
          <cell r="E232" t="str">
            <v>Performing Arts Theater</v>
          </cell>
          <cell r="G232">
            <v>1.6</v>
          </cell>
        </row>
        <row r="233">
          <cell r="E233" t="str">
            <v>Police/Fire Station</v>
          </cell>
          <cell r="G233">
            <v>1</v>
          </cell>
        </row>
        <row r="234">
          <cell r="E234" t="str">
            <v>Post Office</v>
          </cell>
          <cell r="G234">
            <v>1.1000000000000001</v>
          </cell>
        </row>
        <row r="235">
          <cell r="E235" t="str">
            <v>Religious Building</v>
          </cell>
          <cell r="G235">
            <v>1.3</v>
          </cell>
        </row>
        <row r="236">
          <cell r="E236" t="str">
            <v>Retail</v>
          </cell>
          <cell r="G236">
            <v>1.5</v>
          </cell>
        </row>
        <row r="237">
          <cell r="E237" t="str">
            <v>School/University</v>
          </cell>
          <cell r="G237">
            <v>1.2</v>
          </cell>
        </row>
        <row r="238">
          <cell r="E238" t="str">
            <v>Sports Arena</v>
          </cell>
          <cell r="G238">
            <v>1.1000000000000001</v>
          </cell>
        </row>
        <row r="239">
          <cell r="E239" t="str">
            <v>Town Hall</v>
          </cell>
          <cell r="G239">
            <v>1.1000000000000001</v>
          </cell>
        </row>
        <row r="240">
          <cell r="E240" t="str">
            <v>Transportation</v>
          </cell>
          <cell r="G240">
            <v>1</v>
          </cell>
        </row>
        <row r="241">
          <cell r="E241" t="str">
            <v>Warehouse</v>
          </cell>
          <cell r="G241">
            <v>0.8</v>
          </cell>
        </row>
        <row r="242">
          <cell r="E242" t="str">
            <v>Workshop</v>
          </cell>
          <cell r="G242">
            <v>1.4</v>
          </cell>
        </row>
        <row r="246">
          <cell r="E246" t="str">
            <v>90.1-2007 Category</v>
          </cell>
          <cell r="G246" t="str">
            <v>90.1 w/sf</v>
          </cell>
        </row>
        <row r="247">
          <cell r="E247" t="str">
            <v>Automotive Facility</v>
          </cell>
          <cell r="G247">
            <v>0.9</v>
          </cell>
        </row>
        <row r="248">
          <cell r="E248" t="str">
            <v>Convention Center</v>
          </cell>
          <cell r="G248">
            <v>1.2</v>
          </cell>
        </row>
        <row r="249">
          <cell r="E249" t="str">
            <v>Court House</v>
          </cell>
          <cell r="G249">
            <v>1.2</v>
          </cell>
        </row>
        <row r="250">
          <cell r="E250" t="str">
            <v>Dining:  Bar Lounge/Leisure</v>
          </cell>
          <cell r="G250">
            <v>1.3</v>
          </cell>
        </row>
        <row r="251">
          <cell r="E251" t="str">
            <v>Dining:  Cafeteria/Fast Food</v>
          </cell>
          <cell r="G251">
            <v>1.4</v>
          </cell>
        </row>
        <row r="252">
          <cell r="E252" t="str">
            <v>Dining:  Family</v>
          </cell>
          <cell r="G252">
            <v>1.6</v>
          </cell>
        </row>
        <row r="253">
          <cell r="E253" t="str">
            <v>Dormitory</v>
          </cell>
          <cell r="G253">
            <v>1</v>
          </cell>
        </row>
        <row r="254">
          <cell r="E254" t="str">
            <v>Exercise Center</v>
          </cell>
          <cell r="G254">
            <v>1</v>
          </cell>
        </row>
        <row r="255">
          <cell r="E255" t="str">
            <v>Gymnasium</v>
          </cell>
          <cell r="G255">
            <v>1.1000000000000001</v>
          </cell>
        </row>
        <row r="256">
          <cell r="E256" t="str">
            <v>Health Care-Clinic</v>
          </cell>
          <cell r="G256">
            <v>1</v>
          </cell>
        </row>
        <row r="257">
          <cell r="E257" t="str">
            <v>Hospital</v>
          </cell>
          <cell r="G257">
            <v>1.2</v>
          </cell>
        </row>
        <row r="258">
          <cell r="E258" t="str">
            <v>Hotel</v>
          </cell>
          <cell r="G258">
            <v>1</v>
          </cell>
        </row>
        <row r="259">
          <cell r="E259" t="str">
            <v>Library</v>
          </cell>
          <cell r="G259">
            <v>1.3</v>
          </cell>
        </row>
        <row r="260">
          <cell r="E260" t="str">
            <v>Manufacturing Facility</v>
          </cell>
          <cell r="G260">
            <v>1.3</v>
          </cell>
        </row>
        <row r="261">
          <cell r="E261" t="str">
            <v>Motel</v>
          </cell>
          <cell r="G261">
            <v>1</v>
          </cell>
        </row>
        <row r="262">
          <cell r="E262" t="str">
            <v>Motion Picture Theater</v>
          </cell>
          <cell r="G262">
            <v>1.2</v>
          </cell>
        </row>
        <row r="263">
          <cell r="E263" t="str">
            <v>Multi-Family</v>
          </cell>
          <cell r="G263">
            <v>0.7</v>
          </cell>
        </row>
        <row r="264">
          <cell r="E264" t="str">
            <v>Museum</v>
          </cell>
          <cell r="G264">
            <v>1.1000000000000001</v>
          </cell>
        </row>
        <row r="265">
          <cell r="E265" t="str">
            <v>Office</v>
          </cell>
          <cell r="G265">
            <v>1</v>
          </cell>
        </row>
        <row r="266">
          <cell r="E266" t="str">
            <v>Parking Garage</v>
          </cell>
          <cell r="G266">
            <v>0.3</v>
          </cell>
        </row>
        <row r="267">
          <cell r="E267" t="str">
            <v>Penitentiary</v>
          </cell>
          <cell r="G267">
            <v>1</v>
          </cell>
        </row>
        <row r="268">
          <cell r="E268" t="str">
            <v>Performing Arts Theater</v>
          </cell>
          <cell r="G268">
            <v>1.6</v>
          </cell>
        </row>
        <row r="269">
          <cell r="E269" t="str">
            <v>Police/Fire Station</v>
          </cell>
          <cell r="G269">
            <v>1</v>
          </cell>
        </row>
        <row r="270">
          <cell r="E270" t="str">
            <v>Post Office</v>
          </cell>
          <cell r="G270">
            <v>1.1000000000000001</v>
          </cell>
        </row>
        <row r="271">
          <cell r="E271" t="str">
            <v>Religious Building</v>
          </cell>
          <cell r="G271">
            <v>1.3</v>
          </cell>
        </row>
        <row r="272">
          <cell r="E272" t="str">
            <v>Retail</v>
          </cell>
          <cell r="G272">
            <v>1.5</v>
          </cell>
        </row>
        <row r="273">
          <cell r="E273" t="str">
            <v>School/University</v>
          </cell>
          <cell r="G273">
            <v>1.2</v>
          </cell>
        </row>
        <row r="274">
          <cell r="E274" t="str">
            <v>Sports Arena</v>
          </cell>
          <cell r="G274">
            <v>1.1000000000000001</v>
          </cell>
        </row>
        <row r="275">
          <cell r="E275" t="str">
            <v>Town Hall</v>
          </cell>
          <cell r="G275">
            <v>1.1000000000000001</v>
          </cell>
        </row>
        <row r="276">
          <cell r="E276" t="str">
            <v>Transportation</v>
          </cell>
          <cell r="G276">
            <v>1</v>
          </cell>
        </row>
        <row r="277">
          <cell r="E277" t="str">
            <v>Warehouse</v>
          </cell>
          <cell r="G277">
            <v>0.8</v>
          </cell>
        </row>
        <row r="278">
          <cell r="E278" t="str">
            <v>Workshop</v>
          </cell>
          <cell r="G278">
            <v>1.4</v>
          </cell>
        </row>
        <row r="282">
          <cell r="E282" t="str">
            <v>90.1-2010 Category</v>
          </cell>
          <cell r="G282" t="str">
            <v>90.1 w/sf</v>
          </cell>
        </row>
        <row r="283">
          <cell r="E283" t="str">
            <v>Automotive Facility</v>
          </cell>
          <cell r="G283">
            <v>0.82</v>
          </cell>
        </row>
        <row r="284">
          <cell r="E284" t="str">
            <v>Convention Center</v>
          </cell>
          <cell r="G284">
            <v>1.08</v>
          </cell>
        </row>
        <row r="285">
          <cell r="E285" t="str">
            <v>Court House</v>
          </cell>
          <cell r="G285">
            <v>1.05</v>
          </cell>
        </row>
        <row r="286">
          <cell r="E286" t="str">
            <v>Dining:  Bar Lounge/Leisure</v>
          </cell>
          <cell r="G286">
            <v>0.99</v>
          </cell>
        </row>
        <row r="287">
          <cell r="E287" t="str">
            <v>Dining:  Cafeteria/Fast Food</v>
          </cell>
          <cell r="G287">
            <v>0.9</v>
          </cell>
        </row>
        <row r="288">
          <cell r="E288" t="str">
            <v>Dining:  Family</v>
          </cell>
          <cell r="G288">
            <v>0.89</v>
          </cell>
        </row>
        <row r="289">
          <cell r="E289" t="str">
            <v>Dormitory</v>
          </cell>
          <cell r="G289">
            <v>0.61</v>
          </cell>
        </row>
        <row r="290">
          <cell r="E290" t="str">
            <v>Exercise Center</v>
          </cell>
          <cell r="G290">
            <v>0.88</v>
          </cell>
        </row>
        <row r="291">
          <cell r="E291" t="str">
            <v>Gymnasium</v>
          </cell>
          <cell r="G291">
            <v>0.71</v>
          </cell>
        </row>
        <row r="292">
          <cell r="E292" t="str">
            <v>Health Care-Clinic</v>
          </cell>
          <cell r="G292">
            <v>0.87</v>
          </cell>
        </row>
        <row r="293">
          <cell r="E293" t="str">
            <v>Hospital</v>
          </cell>
          <cell r="G293">
            <v>1.21</v>
          </cell>
        </row>
        <row r="294">
          <cell r="E294" t="str">
            <v>Hotel</v>
          </cell>
          <cell r="G294">
            <v>1</v>
          </cell>
        </row>
        <row r="295">
          <cell r="E295" t="str">
            <v>Library</v>
          </cell>
          <cell r="G295">
            <v>1.18</v>
          </cell>
        </row>
        <row r="296">
          <cell r="E296" t="str">
            <v>Manufacturing Facility</v>
          </cell>
          <cell r="G296">
            <v>1.1100000000000001</v>
          </cell>
        </row>
        <row r="297">
          <cell r="E297" t="str">
            <v>Motel</v>
          </cell>
          <cell r="G297">
            <v>0.88</v>
          </cell>
        </row>
        <row r="298">
          <cell r="E298" t="str">
            <v>Motion Picture Theater</v>
          </cell>
          <cell r="G298">
            <v>0.83</v>
          </cell>
        </row>
        <row r="299">
          <cell r="E299" t="str">
            <v>Multi-Family</v>
          </cell>
          <cell r="G299">
            <v>0.6</v>
          </cell>
        </row>
        <row r="300">
          <cell r="E300" t="str">
            <v>Museum</v>
          </cell>
          <cell r="G300">
            <v>1.06</v>
          </cell>
        </row>
        <row r="301">
          <cell r="E301" t="str">
            <v>Office</v>
          </cell>
          <cell r="G301">
            <v>0.9</v>
          </cell>
        </row>
        <row r="302">
          <cell r="E302" t="str">
            <v>Parking Garage</v>
          </cell>
          <cell r="G302">
            <v>0.25</v>
          </cell>
        </row>
        <row r="303">
          <cell r="E303" t="str">
            <v>Penitentiary</v>
          </cell>
          <cell r="G303">
            <v>0.97</v>
          </cell>
        </row>
        <row r="304">
          <cell r="E304" t="str">
            <v>Performing Arts Theater</v>
          </cell>
          <cell r="G304">
            <v>1.39</v>
          </cell>
        </row>
        <row r="305">
          <cell r="E305" t="str">
            <v>Police/Fire Station</v>
          </cell>
          <cell r="G305">
            <v>0.96</v>
          </cell>
        </row>
        <row r="306">
          <cell r="E306" t="str">
            <v>Post Office</v>
          </cell>
          <cell r="G306">
            <v>0.87</v>
          </cell>
        </row>
        <row r="307">
          <cell r="E307" t="str">
            <v>Religious Building</v>
          </cell>
          <cell r="G307">
            <v>1.05</v>
          </cell>
        </row>
        <row r="308">
          <cell r="E308" t="str">
            <v>Retail</v>
          </cell>
          <cell r="G308">
            <v>1.4</v>
          </cell>
        </row>
        <row r="309">
          <cell r="E309" t="str">
            <v>School/University</v>
          </cell>
          <cell r="G309">
            <v>0.99</v>
          </cell>
        </row>
        <row r="310">
          <cell r="E310" t="str">
            <v>Sports Arena</v>
          </cell>
          <cell r="G310">
            <v>0.78</v>
          </cell>
        </row>
        <row r="311">
          <cell r="E311" t="str">
            <v>Town Hall</v>
          </cell>
          <cell r="G311">
            <v>0.92</v>
          </cell>
        </row>
        <row r="312">
          <cell r="E312" t="str">
            <v>Transportation</v>
          </cell>
          <cell r="G312">
            <v>0.77</v>
          </cell>
        </row>
        <row r="313">
          <cell r="E313" t="str">
            <v>Warehouse</v>
          </cell>
          <cell r="G313">
            <v>0.66</v>
          </cell>
        </row>
        <row r="314">
          <cell r="E314" t="str">
            <v>Workshop</v>
          </cell>
          <cell r="G314">
            <v>1.2</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 Lighting Small Projects"/>
      <sheetName val="Custom Lighting Large Projects"/>
      <sheetName val="Custom Lighting 2"/>
      <sheetName val="Custom Lighting 2 (50)"/>
      <sheetName val="DLC &amp; Energy Star Info"/>
      <sheetName val="Lighting Database"/>
      <sheetName val="Submittal Requirements"/>
      <sheetName val="COMcheck Import"/>
    </sheetNames>
    <sheetDataSet>
      <sheetData sheetId="0" refreshError="1"/>
      <sheetData sheetId="1">
        <row r="98">
          <cell r="D98" t="str">
            <v>LED_Bulb</v>
          </cell>
        </row>
        <row r="99">
          <cell r="D99" t="str">
            <v>LED_Fix</v>
          </cell>
        </row>
        <row r="100">
          <cell r="D100" t="str">
            <v>LED_Chan</v>
          </cell>
        </row>
        <row r="101">
          <cell r="D101" t="str">
            <v>CFL_Bulb</v>
          </cell>
        </row>
        <row r="102">
          <cell r="D102" t="str">
            <v>CFL_Fix</v>
          </cell>
        </row>
        <row r="103">
          <cell r="D103" t="str">
            <v>T8</v>
          </cell>
        </row>
        <row r="104">
          <cell r="D104" t="str">
            <v>T5</v>
          </cell>
        </row>
        <row r="105">
          <cell r="D105" t="str">
            <v>Induction</v>
          </cell>
        </row>
      </sheetData>
      <sheetData sheetId="2" refreshError="1"/>
      <sheetData sheetId="3">
        <row r="98">
          <cell r="I98" t="str">
            <v>College / University</v>
          </cell>
        </row>
        <row r="99">
          <cell r="I99" t="str">
            <v>Grocery</v>
          </cell>
        </row>
        <row r="100">
          <cell r="I100" t="str">
            <v>Hotel / Motel</v>
          </cell>
        </row>
        <row r="101">
          <cell r="I101" t="str">
            <v>K-12 School</v>
          </cell>
        </row>
        <row r="102">
          <cell r="I102" t="str">
            <v>Medical</v>
          </cell>
        </row>
        <row r="103">
          <cell r="I103" t="str">
            <v>Miscellaneous</v>
          </cell>
        </row>
        <row r="104">
          <cell r="I104" t="str">
            <v>Office</v>
          </cell>
        </row>
        <row r="105">
          <cell r="I105" t="str">
            <v>Other Industrial</v>
          </cell>
        </row>
        <row r="106">
          <cell r="I106" t="str">
            <v>Process Industrial</v>
          </cell>
        </row>
        <row r="107">
          <cell r="I107" t="str">
            <v>Restaurant</v>
          </cell>
        </row>
        <row r="108">
          <cell r="I108" t="str">
            <v>Retail</v>
          </cell>
        </row>
        <row r="109">
          <cell r="I109" t="str">
            <v>Warehouse</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s@tep.com?subject=EasySave%20Plus%20General%20Custom%20Worksheet" TargetMode="External"/><Relationship Id="rId2" Type="http://schemas.openxmlformats.org/officeDocument/2006/relationships/hyperlink" Target="https://www.tepcommercialenergysolutions.com/" TargetMode="External"/><Relationship Id="rId1" Type="http://schemas.openxmlformats.org/officeDocument/2006/relationships/hyperlink" Target="mailto:ces@uesaz.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uescommercialenergysolution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1"/>
    <pageSetUpPr fitToPage="1"/>
  </sheetPr>
  <dimension ref="A1:Q45"/>
  <sheetViews>
    <sheetView topLeftCell="A6" zoomScaleNormal="100" zoomScaleSheetLayoutView="90" workbookViewId="0">
      <selection activeCell="L28" sqref="L28"/>
    </sheetView>
  </sheetViews>
  <sheetFormatPr defaultColWidth="0" defaultRowHeight="12.75" zeroHeight="1"/>
  <cols>
    <col min="1" max="6" width="9.140625" style="120" customWidth="1"/>
    <col min="7" max="7" width="9" style="120" customWidth="1"/>
    <col min="8" max="8" width="7.7109375" style="120" customWidth="1"/>
    <col min="9" max="11" width="9.140625" style="120" customWidth="1"/>
    <col min="12" max="12" width="10.7109375" style="120" customWidth="1"/>
    <col min="13" max="13" width="9.140625" style="120" customWidth="1"/>
    <col min="14" max="14" width="7.42578125" style="120" customWidth="1"/>
    <col min="15" max="15" width="9.140625" style="120" hidden="1" customWidth="1"/>
    <col min="16" max="16" width="2.5703125" style="120" hidden="1" customWidth="1"/>
    <col min="17" max="17" width="0" style="120" hidden="1" customWidth="1"/>
    <col min="18" max="16384" width="9.140625" style="120" hidden="1"/>
  </cols>
  <sheetData>
    <row r="1" spans="1:17">
      <c r="A1" s="119"/>
      <c r="B1" s="119"/>
      <c r="C1" s="119"/>
      <c r="D1" s="119"/>
      <c r="E1" s="119"/>
      <c r="F1" s="119"/>
      <c r="G1" s="119"/>
      <c r="H1" s="119"/>
      <c r="I1" s="119"/>
      <c r="J1" s="119"/>
      <c r="K1" s="119"/>
      <c r="L1" s="119"/>
      <c r="M1" s="119"/>
      <c r="N1" s="119"/>
    </row>
    <row r="2" spans="1:17">
      <c r="A2" s="119"/>
      <c r="B2" s="119"/>
      <c r="C2" s="119"/>
      <c r="D2" s="119"/>
      <c r="E2" s="119"/>
      <c r="F2" s="119"/>
      <c r="G2" s="119"/>
      <c r="H2" s="119"/>
      <c r="I2" s="119"/>
      <c r="J2" s="119"/>
      <c r="K2" s="119"/>
      <c r="L2" s="119"/>
      <c r="M2" s="119"/>
      <c r="N2" s="119"/>
    </row>
    <row r="3" spans="1:17" ht="30">
      <c r="A3" s="119"/>
      <c r="B3" s="119"/>
      <c r="C3" s="119"/>
      <c r="D3" s="119"/>
      <c r="E3" s="119"/>
      <c r="F3" s="119"/>
      <c r="G3" s="171" t="s">
        <v>89</v>
      </c>
      <c r="H3" s="171"/>
      <c r="I3" s="171"/>
      <c r="J3" s="171"/>
      <c r="K3" s="171"/>
      <c r="L3" s="171"/>
      <c r="M3" s="171"/>
      <c r="N3" s="171"/>
    </row>
    <row r="4" spans="1:17" ht="30">
      <c r="A4" s="119"/>
      <c r="B4" s="119"/>
      <c r="C4" s="119"/>
      <c r="D4" s="119"/>
      <c r="E4" s="119"/>
      <c r="F4" s="119"/>
      <c r="G4" s="172" t="s">
        <v>90</v>
      </c>
      <c r="H4" s="171"/>
      <c r="I4" s="171"/>
      <c r="J4" s="171"/>
      <c r="K4" s="171"/>
      <c r="L4" s="171"/>
      <c r="M4" s="171"/>
      <c r="N4" s="171"/>
    </row>
    <row r="5" spans="1:17" ht="30">
      <c r="A5" s="119"/>
      <c r="B5" s="119"/>
      <c r="C5" s="119"/>
      <c r="D5" s="119"/>
      <c r="E5" s="119"/>
      <c r="F5" s="119"/>
      <c r="G5" s="171" t="s">
        <v>91</v>
      </c>
      <c r="H5" s="171"/>
      <c r="I5" s="171"/>
      <c r="J5" s="171"/>
      <c r="K5" s="171"/>
      <c r="L5" s="171"/>
      <c r="M5" s="171"/>
      <c r="N5" s="171"/>
      <c r="Q5" s="121"/>
    </row>
    <row r="6" spans="1:17">
      <c r="A6" s="119"/>
      <c r="B6" s="119"/>
      <c r="C6" s="119"/>
      <c r="D6" s="119"/>
      <c r="E6" s="119"/>
      <c r="F6" s="119"/>
      <c r="G6" s="119"/>
      <c r="H6" s="119"/>
      <c r="I6" s="119"/>
      <c r="J6" s="119"/>
      <c r="K6" s="119"/>
      <c r="L6" s="119"/>
      <c r="M6" s="119"/>
      <c r="N6" s="119"/>
    </row>
    <row r="7" spans="1:17">
      <c r="A7" s="119"/>
      <c r="B7" s="119"/>
      <c r="C7" s="119"/>
      <c r="D7" s="119"/>
      <c r="E7" s="119"/>
      <c r="F7" s="119"/>
      <c r="G7" s="119"/>
      <c r="H7" s="119"/>
      <c r="I7" s="119"/>
      <c r="J7" s="119"/>
      <c r="K7" s="119"/>
      <c r="L7" s="119"/>
      <c r="M7" s="119"/>
      <c r="N7" s="119"/>
    </row>
    <row r="8" spans="1:17">
      <c r="A8" s="119"/>
      <c r="B8" s="119"/>
      <c r="C8" s="119"/>
      <c r="D8" s="119"/>
      <c r="E8" s="119"/>
      <c r="F8" s="119"/>
      <c r="G8" s="119"/>
      <c r="H8" s="119"/>
      <c r="I8" s="119"/>
      <c r="J8" s="119"/>
      <c r="K8" s="119"/>
      <c r="L8" s="119"/>
      <c r="M8" s="119"/>
      <c r="N8" s="119"/>
    </row>
    <row r="9" spans="1:17" ht="33.75">
      <c r="A9" s="119"/>
      <c r="B9" s="173" t="s">
        <v>92</v>
      </c>
      <c r="C9" s="173"/>
      <c r="D9" s="173"/>
      <c r="E9" s="173"/>
      <c r="F9" s="173"/>
      <c r="G9" s="173"/>
      <c r="H9" s="173"/>
      <c r="I9" s="173"/>
      <c r="J9" s="173"/>
      <c r="K9" s="173"/>
      <c r="L9" s="173"/>
      <c r="M9" s="173"/>
      <c r="N9" s="119"/>
    </row>
    <row r="10" spans="1:17" ht="33.75">
      <c r="A10" s="119"/>
      <c r="B10" s="173" t="s">
        <v>105</v>
      </c>
      <c r="C10" s="173"/>
      <c r="D10" s="173"/>
      <c r="E10" s="173"/>
      <c r="F10" s="173"/>
      <c r="G10" s="173"/>
      <c r="H10" s="173"/>
      <c r="I10" s="173"/>
      <c r="J10" s="173"/>
      <c r="K10" s="173"/>
      <c r="L10" s="173"/>
      <c r="M10" s="173"/>
      <c r="N10" s="119"/>
    </row>
    <row r="11" spans="1:17" ht="33.75">
      <c r="A11" s="119"/>
      <c r="B11" s="173" t="s">
        <v>130</v>
      </c>
      <c r="C11" s="173"/>
      <c r="D11" s="173"/>
      <c r="E11" s="173"/>
      <c r="F11" s="173"/>
      <c r="G11" s="173"/>
      <c r="H11" s="173"/>
      <c r="I11" s="173"/>
      <c r="J11" s="173"/>
      <c r="K11" s="173"/>
      <c r="L11" s="173"/>
      <c r="M11" s="173"/>
      <c r="N11" s="119"/>
    </row>
    <row r="12" spans="1:17">
      <c r="A12" s="119"/>
      <c r="B12" s="119"/>
      <c r="C12" s="122"/>
      <c r="D12" s="123"/>
      <c r="E12" s="123"/>
      <c r="F12" s="123"/>
      <c r="G12" s="123"/>
      <c r="H12" s="123"/>
      <c r="I12" s="123"/>
      <c r="J12" s="123"/>
      <c r="K12" s="123"/>
      <c r="L12" s="123"/>
      <c r="M12" s="123"/>
      <c r="N12" s="119"/>
    </row>
    <row r="13" spans="1:17">
      <c r="A13" s="119"/>
      <c r="B13" s="119"/>
      <c r="C13" s="161"/>
      <c r="D13" s="161"/>
      <c r="E13" s="161"/>
      <c r="F13" s="161"/>
      <c r="G13" s="161"/>
      <c r="H13" s="161"/>
      <c r="I13" s="161"/>
      <c r="J13" s="161"/>
      <c r="K13" s="161"/>
      <c r="L13" s="161"/>
      <c r="M13" s="161"/>
      <c r="N13" s="119"/>
    </row>
    <row r="14" spans="1:17" ht="23.25">
      <c r="A14" s="119"/>
      <c r="B14" s="174" t="s">
        <v>93</v>
      </c>
      <c r="C14" s="174"/>
      <c r="D14" s="174"/>
      <c r="E14" s="174"/>
      <c r="F14" s="174"/>
      <c r="G14" s="174"/>
      <c r="H14" s="174"/>
      <c r="I14" s="174"/>
      <c r="J14" s="174"/>
      <c r="K14" s="174"/>
      <c r="L14" s="174"/>
      <c r="M14" s="174"/>
      <c r="N14" s="119"/>
    </row>
    <row r="15" spans="1:17" ht="13.5" thickBot="1">
      <c r="A15" s="119"/>
      <c r="B15" s="175" t="s">
        <v>128</v>
      </c>
      <c r="C15" s="175"/>
      <c r="D15" s="175"/>
      <c r="E15" s="175"/>
      <c r="F15" s="175"/>
      <c r="G15" s="175"/>
      <c r="H15" s="175"/>
      <c r="I15" s="175"/>
      <c r="J15" s="175"/>
      <c r="K15" s="175"/>
      <c r="L15" s="175"/>
      <c r="M15" s="175"/>
      <c r="N15" s="119"/>
    </row>
    <row r="16" spans="1:17">
      <c r="A16" s="119"/>
      <c r="B16" s="124" t="s">
        <v>94</v>
      </c>
      <c r="C16" s="125" t="s">
        <v>106</v>
      </c>
      <c r="D16" s="125"/>
      <c r="E16" s="125"/>
      <c r="F16" s="125"/>
      <c r="G16" s="125"/>
      <c r="H16" s="125"/>
      <c r="I16" s="125"/>
      <c r="J16" s="125"/>
      <c r="K16" s="125"/>
      <c r="L16" s="125"/>
      <c r="M16" s="126"/>
      <c r="N16" s="119"/>
    </row>
    <row r="17" spans="1:14" ht="24.75" customHeight="1">
      <c r="A17" s="119"/>
      <c r="B17" s="127" t="s">
        <v>95</v>
      </c>
      <c r="C17" s="161" t="s">
        <v>115</v>
      </c>
      <c r="D17" s="161"/>
      <c r="E17" s="161"/>
      <c r="F17" s="161"/>
      <c r="G17" s="161"/>
      <c r="H17" s="161"/>
      <c r="I17" s="161"/>
      <c r="J17" s="161"/>
      <c r="K17" s="161"/>
      <c r="L17" s="161"/>
      <c r="M17" s="162"/>
      <c r="N17" s="119"/>
    </row>
    <row r="18" spans="1:14" ht="12.75" customHeight="1">
      <c r="A18" s="119"/>
      <c r="B18" s="127" t="s">
        <v>96</v>
      </c>
      <c r="C18" s="161" t="s">
        <v>108</v>
      </c>
      <c r="D18" s="161"/>
      <c r="E18" s="161"/>
      <c r="F18" s="161"/>
      <c r="G18" s="161"/>
      <c r="H18" s="161"/>
      <c r="I18" s="161"/>
      <c r="J18" s="161"/>
      <c r="K18" s="161"/>
      <c r="L18" s="161"/>
      <c r="M18" s="162"/>
      <c r="N18" s="119"/>
    </row>
    <row r="19" spans="1:14" ht="12.75" customHeight="1">
      <c r="A19" s="119"/>
      <c r="B19" s="127"/>
      <c r="C19" s="161"/>
      <c r="D19" s="161"/>
      <c r="E19" s="161"/>
      <c r="F19" s="161"/>
      <c r="G19" s="161"/>
      <c r="H19" s="161"/>
      <c r="I19" s="161"/>
      <c r="J19" s="161"/>
      <c r="K19" s="161"/>
      <c r="L19" s="161"/>
      <c r="M19" s="162"/>
      <c r="N19" s="119"/>
    </row>
    <row r="20" spans="1:14" ht="12.75" customHeight="1">
      <c r="A20" s="119"/>
      <c r="B20" s="127"/>
      <c r="C20" s="122"/>
      <c r="D20" s="129"/>
      <c r="E20" s="129"/>
      <c r="F20" s="129"/>
      <c r="G20" s="129"/>
      <c r="H20" s="129"/>
      <c r="I20" s="129"/>
      <c r="J20" s="129"/>
      <c r="K20" s="129"/>
      <c r="L20" s="129"/>
      <c r="M20" s="130"/>
      <c r="N20" s="119"/>
    </row>
    <row r="21" spans="1:14" ht="13.5" customHeight="1">
      <c r="A21" s="119"/>
      <c r="B21" s="127" t="s">
        <v>97</v>
      </c>
      <c r="C21" s="122" t="s">
        <v>107</v>
      </c>
      <c r="D21" s="122"/>
      <c r="E21" s="122"/>
      <c r="F21" s="122"/>
      <c r="G21" s="122"/>
      <c r="H21" s="122"/>
      <c r="I21" s="122"/>
      <c r="J21" s="122"/>
      <c r="K21" s="122"/>
      <c r="L21" s="122"/>
      <c r="M21" s="128"/>
      <c r="N21" s="119"/>
    </row>
    <row r="22" spans="1:14" ht="25.5" customHeight="1">
      <c r="A22" s="119"/>
      <c r="B22" s="127" t="s">
        <v>98</v>
      </c>
      <c r="C22" s="161" t="s">
        <v>127</v>
      </c>
      <c r="D22" s="161"/>
      <c r="E22" s="161"/>
      <c r="F22" s="161"/>
      <c r="G22" s="161"/>
      <c r="H22" s="161"/>
      <c r="I22" s="161"/>
      <c r="J22" s="161"/>
      <c r="K22" s="161"/>
      <c r="L22" s="161"/>
      <c r="M22" s="162"/>
      <c r="N22" s="119"/>
    </row>
    <row r="23" spans="1:14" ht="45" customHeight="1">
      <c r="A23" s="119"/>
      <c r="B23" s="127" t="s">
        <v>96</v>
      </c>
      <c r="C23" s="161" t="s">
        <v>109</v>
      </c>
      <c r="D23" s="161"/>
      <c r="E23" s="161"/>
      <c r="F23" s="161"/>
      <c r="G23" s="161"/>
      <c r="H23" s="161"/>
      <c r="I23" s="161"/>
      <c r="J23" s="161"/>
      <c r="K23" s="161"/>
      <c r="L23" s="161"/>
      <c r="M23" s="162"/>
      <c r="N23" s="119"/>
    </row>
    <row r="24" spans="1:14" ht="12.75" customHeight="1">
      <c r="A24" s="119"/>
      <c r="B24" s="127" t="s">
        <v>97</v>
      </c>
      <c r="C24" s="158" t="s">
        <v>129</v>
      </c>
      <c r="D24" s="122"/>
      <c r="E24" s="122"/>
      <c r="F24" s="122"/>
      <c r="G24" s="122"/>
      <c r="H24" s="122"/>
      <c r="I24" s="122"/>
      <c r="J24" s="122"/>
      <c r="K24" s="122"/>
      <c r="L24" s="122"/>
      <c r="M24" s="128"/>
      <c r="N24" s="119"/>
    </row>
    <row r="25" spans="1:14" ht="12.75" customHeight="1">
      <c r="A25" s="119"/>
      <c r="B25" s="127" t="s">
        <v>98</v>
      </c>
      <c r="C25" s="161" t="s">
        <v>114</v>
      </c>
      <c r="D25" s="161"/>
      <c r="E25" s="161"/>
      <c r="F25" s="161"/>
      <c r="G25" s="161"/>
      <c r="H25" s="161"/>
      <c r="I25" s="161"/>
      <c r="J25" s="161"/>
      <c r="K25" s="161"/>
      <c r="L25" s="161"/>
      <c r="M25" s="162"/>
      <c r="N25" s="119"/>
    </row>
    <row r="26" spans="1:14" ht="20.25" customHeight="1" thickBot="1">
      <c r="A26" s="119"/>
      <c r="B26" s="131" t="s">
        <v>96</v>
      </c>
      <c r="C26" s="169" t="s">
        <v>133</v>
      </c>
      <c r="D26" s="169"/>
      <c r="E26" s="169"/>
      <c r="F26" s="169"/>
      <c r="G26" s="169"/>
      <c r="H26" s="169"/>
      <c r="I26" s="169"/>
      <c r="J26" s="169"/>
      <c r="K26" s="169"/>
      <c r="L26" s="169"/>
      <c r="M26" s="170"/>
      <c r="N26" s="119"/>
    </row>
    <row r="27" spans="1:14">
      <c r="A27" s="119"/>
      <c r="B27" s="119"/>
      <c r="C27" s="119"/>
      <c r="D27" s="119"/>
      <c r="E27" s="119"/>
      <c r="F27" s="119"/>
      <c r="G27" s="119"/>
      <c r="H27" s="119"/>
      <c r="I27" s="119"/>
      <c r="J27" s="119"/>
      <c r="K27" s="119"/>
      <c r="L27" s="119"/>
      <c r="M27" s="119"/>
      <c r="N27" s="119"/>
    </row>
    <row r="28" spans="1:14">
      <c r="A28" s="119"/>
      <c r="B28" s="119"/>
      <c r="C28" s="119"/>
      <c r="D28" s="119"/>
      <c r="E28" s="119"/>
      <c r="F28" s="119"/>
      <c r="G28" s="119"/>
      <c r="H28" s="119"/>
      <c r="I28" s="119"/>
      <c r="J28" s="119"/>
      <c r="K28" s="119"/>
      <c r="L28" s="119"/>
      <c r="M28" s="119"/>
      <c r="N28" s="119"/>
    </row>
    <row r="29" spans="1:14" ht="23.25">
      <c r="A29" s="119"/>
      <c r="B29" s="119"/>
      <c r="C29" s="132"/>
      <c r="D29" s="132" t="s">
        <v>99</v>
      </c>
      <c r="E29" s="132"/>
      <c r="F29" s="132"/>
      <c r="G29" s="132"/>
      <c r="H29" s="119"/>
      <c r="I29" s="163" t="s">
        <v>119</v>
      </c>
      <c r="J29" s="164"/>
      <c r="K29" s="164"/>
      <c r="L29" s="132"/>
      <c r="M29" s="132"/>
      <c r="N29" s="119"/>
    </row>
    <row r="30" spans="1:14">
      <c r="A30" s="119"/>
      <c r="B30" s="119"/>
      <c r="C30" s="119"/>
      <c r="D30" s="119"/>
      <c r="E30" s="119"/>
      <c r="F30" s="119"/>
      <c r="G30" s="119"/>
      <c r="H30" s="119"/>
      <c r="I30" s="119"/>
      <c r="J30" s="119"/>
      <c r="K30" s="119"/>
      <c r="L30" s="119"/>
      <c r="M30" s="119"/>
      <c r="N30" s="119"/>
    </row>
    <row r="31" spans="1:14" ht="26.25">
      <c r="A31" s="119"/>
      <c r="B31" s="165" t="s">
        <v>120</v>
      </c>
      <c r="C31" s="165"/>
      <c r="D31" s="165"/>
      <c r="E31" s="165"/>
      <c r="F31" s="165"/>
      <c r="G31" s="165"/>
      <c r="H31" s="165"/>
      <c r="I31" s="165"/>
      <c r="J31" s="165"/>
      <c r="K31" s="165"/>
      <c r="L31" s="165"/>
      <c r="M31" s="165"/>
      <c r="N31" s="119"/>
    </row>
    <row r="32" spans="1:14" ht="10.5" customHeight="1">
      <c r="A32" s="119"/>
      <c r="B32" s="119"/>
      <c r="C32" s="119"/>
      <c r="D32" s="119"/>
      <c r="E32" s="119"/>
      <c r="F32" s="119"/>
      <c r="G32" s="119"/>
      <c r="H32" s="119"/>
      <c r="I32" s="119"/>
      <c r="J32" s="119"/>
      <c r="K32" s="119"/>
      <c r="L32" s="119"/>
      <c r="M32" s="119"/>
      <c r="N32" s="119"/>
    </row>
    <row r="33" spans="1:14" ht="23.25">
      <c r="A33" s="119"/>
      <c r="B33" s="166" t="s">
        <v>100</v>
      </c>
      <c r="C33" s="166"/>
      <c r="D33" s="166"/>
      <c r="E33" s="166"/>
      <c r="F33" s="166"/>
      <c r="G33" s="166"/>
      <c r="H33" s="166"/>
      <c r="I33" s="166"/>
      <c r="J33" s="166"/>
      <c r="K33" s="166"/>
      <c r="L33" s="166"/>
      <c r="M33" s="166"/>
      <c r="N33" s="119"/>
    </row>
    <row r="34" spans="1:14" ht="23.25">
      <c r="A34" s="119"/>
      <c r="B34" s="166" t="s">
        <v>101</v>
      </c>
      <c r="C34" s="166"/>
      <c r="D34" s="166"/>
      <c r="E34" s="166"/>
      <c r="F34" s="166"/>
      <c r="G34" s="166"/>
      <c r="H34" s="166"/>
      <c r="I34" s="166"/>
      <c r="J34" s="166"/>
      <c r="K34" s="166"/>
      <c r="L34" s="166"/>
      <c r="M34" s="166"/>
      <c r="N34" s="119"/>
    </row>
    <row r="35" spans="1:14" ht="23.25">
      <c r="A35" s="119"/>
      <c r="B35" s="166" t="s">
        <v>102</v>
      </c>
      <c r="C35" s="166"/>
      <c r="D35" s="166"/>
      <c r="E35" s="166"/>
      <c r="F35" s="166"/>
      <c r="G35" s="166"/>
      <c r="H35" s="166"/>
      <c r="I35" s="166"/>
      <c r="J35" s="166"/>
      <c r="K35" s="166"/>
      <c r="L35" s="166"/>
      <c r="M35" s="166"/>
      <c r="N35" s="119"/>
    </row>
    <row r="36" spans="1:14">
      <c r="A36" s="119"/>
      <c r="B36" s="119"/>
      <c r="C36" s="119"/>
      <c r="D36" s="119"/>
      <c r="E36" s="119"/>
      <c r="F36" s="119"/>
      <c r="G36" s="119"/>
      <c r="H36" s="119"/>
      <c r="I36" s="119"/>
      <c r="J36" s="119"/>
      <c r="K36" s="119"/>
      <c r="L36" s="119"/>
      <c r="M36" s="119"/>
      <c r="N36" s="119"/>
    </row>
    <row r="37" spans="1:14" ht="23.25">
      <c r="A37" s="119"/>
      <c r="B37" s="166" t="s">
        <v>103</v>
      </c>
      <c r="C37" s="166"/>
      <c r="D37" s="166"/>
      <c r="E37" s="166"/>
      <c r="F37" s="166"/>
      <c r="G37" s="166"/>
      <c r="H37" s="166"/>
      <c r="I37" s="166"/>
      <c r="J37" s="166"/>
      <c r="K37" s="166"/>
      <c r="L37" s="166"/>
      <c r="M37" s="166"/>
      <c r="N37" s="119"/>
    </row>
    <row r="38" spans="1:14">
      <c r="A38" s="119"/>
      <c r="B38" s="119"/>
      <c r="C38" s="119"/>
      <c r="D38" s="119"/>
      <c r="E38" s="119"/>
      <c r="F38" s="119"/>
      <c r="G38" s="119"/>
      <c r="H38" s="119"/>
      <c r="I38" s="119"/>
      <c r="J38" s="119"/>
      <c r="K38" s="119"/>
      <c r="L38" s="119"/>
      <c r="M38" s="119"/>
      <c r="N38" s="119"/>
    </row>
    <row r="39" spans="1:14" ht="20.25">
      <c r="A39" s="119"/>
      <c r="B39" s="133"/>
      <c r="C39" s="134"/>
      <c r="D39" s="134"/>
      <c r="E39" s="134"/>
      <c r="F39" s="135" t="s">
        <v>104</v>
      </c>
      <c r="G39" s="167" t="s">
        <v>121</v>
      </c>
      <c r="H39" s="167"/>
      <c r="I39" s="167"/>
      <c r="J39" s="167"/>
      <c r="K39" s="167"/>
      <c r="L39" s="167"/>
      <c r="M39" s="167"/>
      <c r="N39" s="119"/>
    </row>
    <row r="40" spans="1:14">
      <c r="A40" s="119"/>
      <c r="B40" s="119"/>
      <c r="C40" s="119"/>
      <c r="D40" s="119"/>
      <c r="E40" s="119"/>
      <c r="F40" s="119"/>
      <c r="G40" s="119"/>
      <c r="H40" s="119"/>
      <c r="I40" s="119"/>
      <c r="J40" s="119"/>
      <c r="K40" s="119"/>
      <c r="L40" s="119"/>
      <c r="M40" s="119"/>
      <c r="N40" s="119"/>
    </row>
    <row r="41" spans="1:14" ht="25.5" customHeight="1">
      <c r="A41" s="119"/>
      <c r="B41" s="119"/>
      <c r="C41" s="119"/>
      <c r="D41" s="136"/>
      <c r="E41" s="119"/>
      <c r="F41" s="119"/>
      <c r="G41" s="119"/>
      <c r="H41" s="119"/>
      <c r="I41" s="119"/>
      <c r="J41" s="119"/>
      <c r="K41" s="119"/>
      <c r="L41" s="119"/>
      <c r="M41" s="119"/>
      <c r="N41" s="119"/>
    </row>
    <row r="42" spans="1:14">
      <c r="A42" s="119"/>
      <c r="B42" s="119"/>
      <c r="C42" s="119"/>
      <c r="D42" s="119"/>
      <c r="E42" s="119"/>
      <c r="F42" s="119"/>
      <c r="G42" s="119"/>
      <c r="H42" s="119"/>
      <c r="I42" s="119"/>
      <c r="J42" s="119"/>
      <c r="K42" s="119"/>
      <c r="L42" s="119"/>
      <c r="M42" s="119"/>
      <c r="N42" s="119"/>
    </row>
    <row r="43" spans="1:14" ht="15">
      <c r="A43" s="119"/>
      <c r="B43" s="168" t="s">
        <v>124</v>
      </c>
      <c r="C43" s="168"/>
      <c r="D43" s="168"/>
      <c r="E43" s="168"/>
      <c r="F43" s="168"/>
      <c r="G43" s="168"/>
      <c r="H43" s="168"/>
      <c r="I43" s="168"/>
      <c r="J43" s="168"/>
      <c r="K43" s="168"/>
      <c r="L43" s="168"/>
      <c r="M43" s="168"/>
      <c r="N43" s="119"/>
    </row>
    <row r="44" spans="1:14">
      <c r="A44" s="119"/>
      <c r="B44" s="119"/>
      <c r="C44" s="119"/>
      <c r="D44" s="119"/>
      <c r="E44" s="119"/>
      <c r="F44" s="119"/>
      <c r="G44" s="119"/>
      <c r="H44" s="119"/>
      <c r="I44" s="119"/>
      <c r="J44" s="119"/>
      <c r="K44" s="119"/>
      <c r="L44" s="119"/>
      <c r="M44" s="119"/>
      <c r="N44" s="119"/>
    </row>
    <row r="45" spans="1:14" ht="15" customHeight="1">
      <c r="A45" s="159"/>
      <c r="B45" s="160"/>
      <c r="C45" s="160"/>
      <c r="D45" s="160"/>
      <c r="E45" s="160"/>
      <c r="F45" s="160"/>
      <c r="G45" s="160"/>
      <c r="H45" s="160"/>
      <c r="I45" s="160"/>
      <c r="J45" s="160"/>
      <c r="K45" s="160"/>
      <c r="L45" s="160"/>
      <c r="M45" s="160"/>
      <c r="N45" s="160"/>
    </row>
  </sheetData>
  <sheetProtection password="F209" sheet="1" objects="1" scenarios="1"/>
  <mergeCells count="24">
    <mergeCell ref="C17:M17"/>
    <mergeCell ref="B11:M11"/>
    <mergeCell ref="C13:M13"/>
    <mergeCell ref="B14:M14"/>
    <mergeCell ref="B15:M15"/>
    <mergeCell ref="G3:N3"/>
    <mergeCell ref="G4:N4"/>
    <mergeCell ref="G5:N5"/>
    <mergeCell ref="B9:M9"/>
    <mergeCell ref="B10:M10"/>
    <mergeCell ref="A45:N45"/>
    <mergeCell ref="C18:M19"/>
    <mergeCell ref="I29:K29"/>
    <mergeCell ref="B31:M31"/>
    <mergeCell ref="B33:M33"/>
    <mergeCell ref="B34:M34"/>
    <mergeCell ref="B35:M35"/>
    <mergeCell ref="B37:M37"/>
    <mergeCell ref="C22:M22"/>
    <mergeCell ref="G39:M39"/>
    <mergeCell ref="B43:M43"/>
    <mergeCell ref="C23:M23"/>
    <mergeCell ref="C26:M26"/>
    <mergeCell ref="C25:M25"/>
  </mergeCells>
  <hyperlinks>
    <hyperlink ref="I29" r:id="rId1"/>
    <hyperlink ref="G39:M39" r:id="rId2" display="www.tepcommercialenergysolutions.com"/>
    <hyperlink ref="I29:K29" r:id="rId3" display="ces@tep.com"/>
    <hyperlink ref="G39" r:id="rId4"/>
  </hyperlinks>
  <pageMargins left="0.25" right="0.25" top="0.4" bottom="0.4" header="0.5" footer="0.34"/>
  <pageSetup scale="82" fitToHeight="2" orientation="portrait"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pageSetUpPr fitToPage="1"/>
  </sheetPr>
  <dimension ref="A1:AT194"/>
  <sheetViews>
    <sheetView zoomScaleNormal="100" zoomScaleSheetLayoutView="100" workbookViewId="0">
      <selection activeCell="A1048576" sqref="A52:XFD1048576"/>
    </sheetView>
  </sheetViews>
  <sheetFormatPr defaultColWidth="0" defaultRowHeight="12.75" zeroHeight="1"/>
  <cols>
    <col min="1" max="1" width="1.5703125" style="142" customWidth="1"/>
    <col min="2" max="4" width="16.5703125" style="142" customWidth="1"/>
    <col min="5" max="6" width="5" style="142" hidden="1" customWidth="1"/>
    <col min="7" max="7" width="5.7109375" style="142" hidden="1" customWidth="1"/>
    <col min="8" max="8" width="7.28515625" style="142" hidden="1" customWidth="1"/>
    <col min="9" max="10" width="7.7109375" style="142" hidden="1" customWidth="1"/>
    <col min="11" max="11" width="5.140625" style="142" hidden="1" customWidth="1"/>
    <col min="12" max="12" width="7" style="142" hidden="1" customWidth="1"/>
    <col min="13" max="14" width="7.140625" style="142" hidden="1" customWidth="1"/>
    <col min="15" max="15" width="12.5703125" style="142" customWidth="1"/>
    <col min="16" max="17" width="6.5703125" style="142" hidden="1" customWidth="1"/>
    <col min="18" max="18" width="12.5703125" style="142" customWidth="1"/>
    <col min="19" max="19" width="6.42578125" style="142" bestFit="1" customWidth="1"/>
    <col min="20" max="20" width="18.5703125" style="142" customWidth="1"/>
    <col min="21" max="21" width="1.5703125" style="142" hidden="1"/>
    <col min="22" max="24" width="12.5703125" style="141" hidden="1"/>
    <col min="25" max="25" width="2.5703125" style="141" hidden="1"/>
    <col min="26" max="26" width="14.5703125" style="148" hidden="1"/>
    <col min="27" max="27" width="17.140625" style="141" hidden="1"/>
    <col min="28" max="28" width="10.5703125" style="141" hidden="1"/>
    <col min="29" max="29" width="10.7109375" style="141" hidden="1"/>
    <col min="30" max="34" width="8.7109375" style="141" hidden="1"/>
    <col min="35" max="35" width="8.85546875" style="141" hidden="1"/>
    <col min="36" max="38" width="8.7109375" style="141" hidden="1"/>
    <col min="39" max="39" width="0.85546875" style="141" hidden="1"/>
    <col min="40" max="46" width="8.7109375" style="141" hidden="1"/>
    <col min="47" max="16384" width="8.7109375" style="142" hidden="1"/>
  </cols>
  <sheetData>
    <row r="1" spans="1:46" ht="20.25" customHeight="1">
      <c r="A1" s="86"/>
      <c r="B1" s="182" t="s">
        <v>122</v>
      </c>
      <c r="C1" s="182"/>
      <c r="D1" s="182"/>
      <c r="E1" s="182"/>
      <c r="F1" s="182"/>
      <c r="G1" s="182"/>
      <c r="H1" s="182"/>
      <c r="I1" s="182"/>
      <c r="J1" s="182"/>
      <c r="K1" s="182"/>
      <c r="L1" s="182"/>
      <c r="M1" s="182"/>
      <c r="N1" s="182"/>
      <c r="O1" s="182"/>
      <c r="P1" s="182"/>
      <c r="Q1" s="182"/>
      <c r="R1" s="182"/>
      <c r="S1" s="182"/>
      <c r="T1" s="182"/>
      <c r="U1" s="29"/>
      <c r="V1" s="140"/>
      <c r="W1" s="140"/>
      <c r="X1" s="140"/>
      <c r="Y1" s="140"/>
      <c r="Z1" s="140"/>
      <c r="AA1" s="140"/>
      <c r="AB1" s="140"/>
    </row>
    <row r="2" spans="1:46" ht="24.75" customHeight="1">
      <c r="A2" s="86"/>
      <c r="B2" s="200" t="s">
        <v>131</v>
      </c>
      <c r="C2" s="200"/>
      <c r="D2" s="200"/>
      <c r="E2" s="200"/>
      <c r="F2" s="200"/>
      <c r="G2" s="200"/>
      <c r="H2" s="200"/>
      <c r="I2" s="200"/>
      <c r="J2" s="200"/>
      <c r="K2" s="200"/>
      <c r="L2" s="200"/>
      <c r="M2" s="200"/>
      <c r="N2" s="200"/>
      <c r="O2" s="200"/>
      <c r="P2" s="200"/>
      <c r="Q2" s="200"/>
      <c r="R2" s="200"/>
      <c r="S2" s="203">
        <v>43350</v>
      </c>
      <c r="T2" s="204"/>
      <c r="U2" s="29"/>
      <c r="V2" s="140"/>
      <c r="W2" s="140"/>
      <c r="X2" s="140"/>
      <c r="Y2" s="140"/>
      <c r="Z2" s="140"/>
      <c r="AA2" s="140"/>
      <c r="AB2" s="140"/>
    </row>
    <row r="3" spans="1:46" ht="13.5" customHeight="1">
      <c r="A3" s="28"/>
      <c r="B3" s="88" t="s">
        <v>83</v>
      </c>
      <c r="C3" s="176"/>
      <c r="D3" s="177"/>
      <c r="E3" s="177"/>
      <c r="F3" s="177"/>
      <c r="G3" s="177"/>
      <c r="H3" s="177"/>
      <c r="I3" s="177"/>
      <c r="J3" s="177"/>
      <c r="K3" s="177"/>
      <c r="L3" s="177"/>
      <c r="M3" s="177"/>
      <c r="N3" s="177"/>
      <c r="O3" s="177"/>
      <c r="P3" s="137"/>
      <c r="Q3" s="137"/>
      <c r="R3" s="199" t="s">
        <v>123</v>
      </c>
      <c r="S3" s="199"/>
      <c r="T3" s="138"/>
      <c r="U3" s="31"/>
      <c r="V3" s="140"/>
      <c r="W3" s="140"/>
      <c r="X3" s="140"/>
      <c r="Y3" s="140"/>
      <c r="Z3" s="140"/>
      <c r="AA3" s="140"/>
      <c r="AB3" s="140"/>
    </row>
    <row r="4" spans="1:46" ht="42" customHeight="1" thickBot="1">
      <c r="A4" s="30"/>
      <c r="B4" s="183" t="s">
        <v>116</v>
      </c>
      <c r="C4" s="183"/>
      <c r="D4" s="183"/>
      <c r="E4" s="183"/>
      <c r="F4" s="183"/>
      <c r="G4" s="183"/>
      <c r="H4" s="183"/>
      <c r="I4" s="183"/>
      <c r="J4" s="183"/>
      <c r="K4" s="183"/>
      <c r="L4" s="183"/>
      <c r="M4" s="183"/>
      <c r="N4" s="183"/>
      <c r="O4" s="183"/>
      <c r="P4" s="183"/>
      <c r="Q4" s="183"/>
      <c r="R4" s="183"/>
      <c r="S4" s="183"/>
      <c r="T4" s="183"/>
      <c r="U4" s="31"/>
      <c r="V4" s="143"/>
      <c r="W4" s="143"/>
      <c r="X4" s="143"/>
      <c r="Y4" s="143"/>
      <c r="Z4" s="144"/>
      <c r="AA4" s="145"/>
      <c r="AB4" s="146"/>
    </row>
    <row r="5" spans="1:46" ht="15.6" customHeight="1">
      <c r="A5" s="4"/>
      <c r="B5" s="101" t="s">
        <v>28</v>
      </c>
      <c r="C5" s="184" t="s">
        <v>27</v>
      </c>
      <c r="D5" s="184"/>
      <c r="E5" s="102"/>
      <c r="F5" s="102"/>
      <c r="G5" s="102"/>
      <c r="H5" s="102"/>
      <c r="I5" s="102"/>
      <c r="J5" s="102"/>
      <c r="K5" s="102"/>
      <c r="L5" s="102"/>
      <c r="M5" s="102"/>
      <c r="N5" s="102"/>
      <c r="O5" s="102"/>
      <c r="P5" s="103"/>
      <c r="Q5" s="103"/>
      <c r="R5" s="104" t="s">
        <v>30</v>
      </c>
      <c r="S5" s="105">
        <v>0.1</v>
      </c>
      <c r="T5" s="106" t="s">
        <v>31</v>
      </c>
      <c r="U5" s="4"/>
      <c r="Z5" s="141"/>
    </row>
    <row r="6" spans="1:46" ht="15.6" customHeight="1">
      <c r="A6" s="4"/>
      <c r="B6" s="185"/>
      <c r="C6" s="186"/>
      <c r="D6" s="186"/>
      <c r="E6" s="186"/>
      <c r="F6" s="186"/>
      <c r="G6" s="186"/>
      <c r="H6" s="186"/>
      <c r="I6" s="186"/>
      <c r="J6" s="186"/>
      <c r="K6" s="186"/>
      <c r="L6" s="186"/>
      <c r="M6" s="186"/>
      <c r="N6" s="186"/>
      <c r="O6" s="187"/>
      <c r="P6" s="32"/>
      <c r="Q6" s="32"/>
      <c r="R6" s="194" t="s">
        <v>23</v>
      </c>
      <c r="S6" s="194"/>
      <c r="T6" s="33" t="s">
        <v>35</v>
      </c>
      <c r="U6" s="4"/>
      <c r="Z6" s="141"/>
    </row>
    <row r="7" spans="1:46" ht="15.6" customHeight="1">
      <c r="A7" s="4"/>
      <c r="B7" s="188"/>
      <c r="C7" s="189"/>
      <c r="D7" s="189"/>
      <c r="E7" s="189"/>
      <c r="F7" s="189"/>
      <c r="G7" s="189"/>
      <c r="H7" s="189"/>
      <c r="I7" s="189"/>
      <c r="J7" s="189"/>
      <c r="K7" s="189"/>
      <c r="L7" s="189"/>
      <c r="M7" s="189"/>
      <c r="N7" s="189"/>
      <c r="O7" s="190"/>
      <c r="P7" s="32"/>
      <c r="Q7" s="32"/>
      <c r="R7" s="195"/>
      <c r="S7" s="195"/>
      <c r="T7" s="196" t="str">
        <f>IF(OR(R7&lt;1,R11&lt;1,R13&lt;1),"",MIN(R7*S5,R13*0.75))</f>
        <v/>
      </c>
      <c r="U7" s="4"/>
      <c r="Z7" s="141"/>
      <c r="AK7" s="147">
        <v>0</v>
      </c>
    </row>
    <row r="8" spans="1:46" ht="15.6" customHeight="1">
      <c r="A8" s="4"/>
      <c r="B8" s="188"/>
      <c r="C8" s="189"/>
      <c r="D8" s="189"/>
      <c r="E8" s="189"/>
      <c r="F8" s="189"/>
      <c r="G8" s="189"/>
      <c r="H8" s="189"/>
      <c r="I8" s="189"/>
      <c r="J8" s="189"/>
      <c r="K8" s="189"/>
      <c r="L8" s="189"/>
      <c r="M8" s="189"/>
      <c r="N8" s="189"/>
      <c r="O8" s="190"/>
      <c r="P8" s="32"/>
      <c r="Q8" s="32"/>
      <c r="R8" s="194" t="s">
        <v>24</v>
      </c>
      <c r="S8" s="194"/>
      <c r="T8" s="197"/>
      <c r="U8" s="4"/>
      <c r="Z8" s="141"/>
      <c r="AK8" s="147">
        <f t="shared" ref="AK8:AK71" si="0">AK7+((15/60)/24)</f>
        <v>1.0416666666666666E-2</v>
      </c>
    </row>
    <row r="9" spans="1:46" ht="15.6" customHeight="1">
      <c r="A9" s="4"/>
      <c r="B9" s="188"/>
      <c r="C9" s="189"/>
      <c r="D9" s="189"/>
      <c r="E9" s="189"/>
      <c r="F9" s="189"/>
      <c r="G9" s="189"/>
      <c r="H9" s="189"/>
      <c r="I9" s="189"/>
      <c r="J9" s="189"/>
      <c r="K9" s="189"/>
      <c r="L9" s="189"/>
      <c r="M9" s="189"/>
      <c r="N9" s="189"/>
      <c r="O9" s="190"/>
      <c r="P9" s="32"/>
      <c r="Q9" s="32"/>
      <c r="R9" s="178" t="str">
        <f>IFERROR(R7/R11,"")</f>
        <v/>
      </c>
      <c r="S9" s="178"/>
      <c r="T9" s="197"/>
      <c r="U9" s="4"/>
      <c r="Z9" s="141"/>
      <c r="AK9" s="147">
        <f t="shared" si="0"/>
        <v>2.0833333333333332E-2</v>
      </c>
    </row>
    <row r="10" spans="1:46" ht="15.6" customHeight="1">
      <c r="A10" s="4"/>
      <c r="B10" s="188"/>
      <c r="C10" s="189"/>
      <c r="D10" s="189"/>
      <c r="E10" s="189"/>
      <c r="F10" s="189"/>
      <c r="G10" s="189"/>
      <c r="H10" s="189"/>
      <c r="I10" s="189"/>
      <c r="J10" s="189"/>
      <c r="K10" s="189"/>
      <c r="L10" s="189"/>
      <c r="M10" s="189"/>
      <c r="N10" s="189"/>
      <c r="O10" s="190"/>
      <c r="P10" s="32"/>
      <c r="Q10" s="32"/>
      <c r="R10" s="194" t="s">
        <v>25</v>
      </c>
      <c r="S10" s="194"/>
      <c r="T10" s="197"/>
      <c r="U10" s="4"/>
      <c r="V10" s="152"/>
      <c r="Z10" s="141"/>
      <c r="AK10" s="147">
        <f t="shared" si="0"/>
        <v>3.125E-2</v>
      </c>
    </row>
    <row r="11" spans="1:46" ht="15.6" customHeight="1">
      <c r="A11" s="4"/>
      <c r="B11" s="188"/>
      <c r="C11" s="189"/>
      <c r="D11" s="189"/>
      <c r="E11" s="189"/>
      <c r="F11" s="189"/>
      <c r="G11" s="189"/>
      <c r="H11" s="189"/>
      <c r="I11" s="189"/>
      <c r="J11" s="189"/>
      <c r="K11" s="189"/>
      <c r="L11" s="189"/>
      <c r="M11" s="189"/>
      <c r="N11" s="189"/>
      <c r="O11" s="190"/>
      <c r="P11" s="32"/>
      <c r="Q11" s="32"/>
      <c r="R11" s="198">
        <f>T21</f>
        <v>0</v>
      </c>
      <c r="S11" s="198"/>
      <c r="T11" s="197"/>
      <c r="U11" s="4"/>
      <c r="V11" s="152"/>
      <c r="Z11" s="141"/>
      <c r="AK11" s="147">
        <f t="shared" si="0"/>
        <v>4.1666666666666664E-2</v>
      </c>
    </row>
    <row r="12" spans="1:46" ht="15.6" customHeight="1">
      <c r="A12" s="4"/>
      <c r="B12" s="188"/>
      <c r="C12" s="189"/>
      <c r="D12" s="189"/>
      <c r="E12" s="189"/>
      <c r="F12" s="189"/>
      <c r="G12" s="189"/>
      <c r="H12" s="189"/>
      <c r="I12" s="189"/>
      <c r="J12" s="189"/>
      <c r="K12" s="189"/>
      <c r="L12" s="189"/>
      <c r="M12" s="189"/>
      <c r="N12" s="189"/>
      <c r="O12" s="190"/>
      <c r="P12" s="32"/>
      <c r="Q12" s="32"/>
      <c r="R12" s="194" t="s">
        <v>26</v>
      </c>
      <c r="S12" s="194"/>
      <c r="T12" s="210" t="str">
        <f>IF(U12=1,"Incentive Capped at 75% of Cost","")</f>
        <v/>
      </c>
      <c r="U12" s="34">
        <f>IF(T7=(R13*0.75),1,0)</f>
        <v>0</v>
      </c>
      <c r="Z12" s="141"/>
      <c r="AK12" s="147">
        <f t="shared" si="0"/>
        <v>5.2083333333333329E-2</v>
      </c>
    </row>
    <row r="13" spans="1:46" ht="15.6" customHeight="1">
      <c r="A13" s="4"/>
      <c r="B13" s="191"/>
      <c r="C13" s="192"/>
      <c r="D13" s="192"/>
      <c r="E13" s="192"/>
      <c r="F13" s="192"/>
      <c r="G13" s="192"/>
      <c r="H13" s="192"/>
      <c r="I13" s="192"/>
      <c r="J13" s="192"/>
      <c r="K13" s="192"/>
      <c r="L13" s="192"/>
      <c r="M13" s="192"/>
      <c r="N13" s="192"/>
      <c r="O13" s="193"/>
      <c r="P13" s="32"/>
      <c r="Q13" s="32"/>
      <c r="R13" s="201"/>
      <c r="S13" s="201"/>
      <c r="T13" s="211"/>
      <c r="U13" s="4"/>
      <c r="Z13" s="141"/>
      <c r="AK13" s="147">
        <f t="shared" si="0"/>
        <v>6.2499999999999993E-2</v>
      </c>
    </row>
    <row r="14" spans="1:46">
      <c r="A14" s="4"/>
      <c r="B14" s="179" t="s">
        <v>40</v>
      </c>
      <c r="C14" s="180"/>
      <c r="D14" s="180"/>
      <c r="E14" s="180"/>
      <c r="F14" s="180"/>
      <c r="G14" s="180"/>
      <c r="H14" s="180"/>
      <c r="I14" s="180"/>
      <c r="J14" s="180"/>
      <c r="K14" s="180"/>
      <c r="L14" s="180"/>
      <c r="M14" s="180"/>
      <c r="N14" s="180"/>
      <c r="O14" s="180"/>
      <c r="P14" s="180"/>
      <c r="Q14" s="180"/>
      <c r="R14" s="180"/>
      <c r="S14" s="180"/>
      <c r="T14" s="181"/>
      <c r="U14" s="4"/>
      <c r="AK14" s="147">
        <f t="shared" si="0"/>
        <v>7.2916666666666657E-2</v>
      </c>
    </row>
    <row r="15" spans="1:46" s="149" customFormat="1">
      <c r="A15" s="4"/>
      <c r="B15" s="35" t="s">
        <v>39</v>
      </c>
      <c r="C15" s="36" t="s">
        <v>8</v>
      </c>
      <c r="D15" s="36" t="s">
        <v>9</v>
      </c>
      <c r="E15" s="6" t="s">
        <v>10</v>
      </c>
      <c r="F15" s="6" t="s">
        <v>11</v>
      </c>
      <c r="G15" s="6" t="s">
        <v>12</v>
      </c>
      <c r="H15" s="6" t="s">
        <v>13</v>
      </c>
      <c r="I15" s="6" t="s">
        <v>14</v>
      </c>
      <c r="J15" s="6" t="s">
        <v>15</v>
      </c>
      <c r="K15" s="6" t="s">
        <v>16</v>
      </c>
      <c r="L15" s="6" t="s">
        <v>17</v>
      </c>
      <c r="M15" s="6" t="s">
        <v>18</v>
      </c>
      <c r="N15" s="6" t="s">
        <v>19</v>
      </c>
      <c r="O15" s="36" t="s">
        <v>20</v>
      </c>
      <c r="P15" s="6" t="s">
        <v>21</v>
      </c>
      <c r="Q15" s="6" t="s">
        <v>22</v>
      </c>
      <c r="R15" s="30"/>
      <c r="S15" s="30"/>
      <c r="T15" s="37"/>
      <c r="U15" s="4"/>
      <c r="V15" s="141"/>
      <c r="W15" s="141"/>
      <c r="X15" s="141"/>
      <c r="Y15" s="141"/>
      <c r="Z15" s="141"/>
      <c r="AA15" s="141"/>
      <c r="AB15" s="141"/>
      <c r="AC15" s="141"/>
      <c r="AD15" s="141"/>
      <c r="AE15" s="141"/>
      <c r="AF15" s="141"/>
      <c r="AG15" s="141"/>
      <c r="AH15" s="141"/>
      <c r="AI15" s="141"/>
      <c r="AJ15" s="141"/>
      <c r="AK15" s="147">
        <f t="shared" si="0"/>
        <v>8.3333333333333329E-2</v>
      </c>
      <c r="AL15" s="141"/>
      <c r="AM15" s="141"/>
      <c r="AN15" s="141"/>
      <c r="AO15" s="141"/>
      <c r="AP15" s="141"/>
      <c r="AQ15" s="141"/>
      <c r="AR15" s="141"/>
      <c r="AS15" s="141"/>
      <c r="AT15" s="141"/>
    </row>
    <row r="16" spans="1:46" s="149" customFormat="1">
      <c r="A16" s="212">
        <v>1</v>
      </c>
      <c r="B16" s="35" t="s">
        <v>1</v>
      </c>
      <c r="C16" s="78"/>
      <c r="D16" s="78"/>
      <c r="E16" s="38">
        <f t="shared" ref="E16:F22" si="1">INT(C16*1440)/60</f>
        <v>0</v>
      </c>
      <c r="F16" s="38">
        <f t="shared" si="1"/>
        <v>0</v>
      </c>
      <c r="G16" s="6">
        <f t="shared" ref="G16:G22" si="2">IF(E16&lt;=6,IF(AND(F16&lt;=6, F16&gt;E16),0,IF(AND(F16&lt;12, F16&gt;6),F16-6,IF(F16&gt;=12,6,IF(F16&lt;=E16,6)))))</f>
        <v>6</v>
      </c>
      <c r="H16" s="6" t="b">
        <f t="shared" ref="H16:H22" si="3">IF(AND(E16&gt;6, E16&lt;=12), IF(AND(F16&lt;E16, F16&lt;=6), 12-E16, IF(AND(F16&lt;E16, F16&gt;6), 12-E16+F16-6, IF(F16&gt;=12, 12-E16, IF(E16=F16, 6, F16-E16)))))</f>
        <v>0</v>
      </c>
      <c r="I16" s="6" t="b">
        <f t="shared" ref="I16:I22" si="4">IF(AND(E16&gt;12, E16&lt;=22), IF(AND(F16&gt;12, F16&lt;E16), 6, IF(AND(F16&gt;12, F16&gt;E16), 0, IF(F16&lt;=6, 0,IF(AND(F16&lt;=12, F16&gt;6), F16-6, IF(E16=F16, 6))))))</f>
        <v>0</v>
      </c>
      <c r="J16" s="38" t="b">
        <f t="shared" ref="J16:J22" si="5">IF(AND(E16&gt;22, E16&lt;=24), IF(F16&lt;=6, 0, IF(AND(F16&gt;6, F16&lt;=12), F16-6, IF(AND(F16&gt;12, F16&lt;E16), 6, IF(AND(F16&gt;12, F16&gt;E16), 0, IF(E16=F16, 6))))))</f>
        <v>0</v>
      </c>
      <c r="K16" s="6">
        <f t="shared" ref="K16:K22" si="6">IF(E16&lt;=6, IF(AND(F16&lt;=12, F16&lt;E16), 10, IF(AND(F16&lt;=12, F16&gt;E16), 0, IF(AND(F16&gt;12, F16&lt;=22), F16-12, IF(F16&gt;22, 10, IF(E16=F16,10))))))</f>
        <v>10</v>
      </c>
      <c r="L16" s="6" t="b">
        <f t="shared" ref="L16:L22" si="7">IF(AND(E16&gt;6,E16&lt;=12),IF(AND(F16&lt;12,F16&lt;E16),10,IF(AND(F16&lt;12,F16&gt;E16),0,IF(AND(F16&gt;12,F16&lt;=22),F16-12,IF(F16&gt;22,10, IF(E16=F16, 10))))))</f>
        <v>0</v>
      </c>
      <c r="M16" s="6" t="b">
        <f t="shared" ref="M16:M22" si="8">IF(AND(E16&gt;12, E16&lt;=22), IF(F16&lt;=12, 22-E16, IF(AND(F16&gt;12, F16&lt;E16), 22-E16+F16-12, IF(AND(F16&gt;12, F16&lt;=22, F16&gt;E16), F16-E16, IF(F16&gt;22, 22-E16,IF(E16=F16, 10))))))</f>
        <v>0</v>
      </c>
      <c r="N16" s="38" t="b">
        <f t="shared" ref="N16:N22" si="9">IF(E16&gt;22, IF(F16&lt;=12, 0, IF(AND(F16&gt;12, F16&lt;=22), F16-12, IF(AND(F16&gt;22, F16&lt;E16), 10,  IF(AND(F16&gt;22, F16&gt;E16), 0, IF(E16=F16, 10))))))</f>
        <v>0</v>
      </c>
      <c r="O16" s="40">
        <f t="shared" ref="O16:O22" si="10">IF(OR($C16="",$D16=""),0,IF(F16&gt;E16, F16-E16, 24-E16+F16))</f>
        <v>0</v>
      </c>
      <c r="P16" s="6">
        <f t="shared" ref="P16:P21" si="11">IF(OR($C16="",$D16=""),0,SUM(G16:N16))</f>
        <v>0</v>
      </c>
      <c r="Q16" s="6">
        <f t="shared" ref="Q16:Q22" si="12">O16-P16</f>
        <v>0</v>
      </c>
      <c r="R16" s="79">
        <v>0</v>
      </c>
      <c r="S16" s="39" t="s">
        <v>32</v>
      </c>
      <c r="T16" s="37"/>
      <c r="U16" s="4"/>
      <c r="V16" s="141"/>
      <c r="W16" s="141"/>
      <c r="X16" s="141"/>
      <c r="Y16" s="141"/>
      <c r="Z16" s="141"/>
      <c r="AA16" s="141"/>
      <c r="AB16" s="141"/>
      <c r="AC16" s="141"/>
      <c r="AD16" s="141"/>
      <c r="AE16" s="141"/>
      <c r="AF16" s="141"/>
      <c r="AG16" s="141"/>
      <c r="AH16" s="141"/>
      <c r="AI16" s="141"/>
      <c r="AJ16" s="141"/>
      <c r="AK16" s="147">
        <f t="shared" si="0"/>
        <v>9.375E-2</v>
      </c>
      <c r="AL16" s="141"/>
      <c r="AM16" s="141"/>
      <c r="AN16" s="141"/>
      <c r="AO16" s="141"/>
      <c r="AP16" s="141"/>
      <c r="AQ16" s="141"/>
      <c r="AR16" s="141"/>
      <c r="AS16" s="141"/>
      <c r="AT16" s="141"/>
    </row>
    <row r="17" spans="1:46" s="149" customFormat="1">
      <c r="A17" s="212"/>
      <c r="B17" s="35" t="s">
        <v>2</v>
      </c>
      <c r="C17" s="78"/>
      <c r="D17" s="78"/>
      <c r="E17" s="38">
        <f t="shared" si="1"/>
        <v>0</v>
      </c>
      <c r="F17" s="38">
        <f t="shared" si="1"/>
        <v>0</v>
      </c>
      <c r="G17" s="6">
        <f t="shared" si="2"/>
        <v>6</v>
      </c>
      <c r="H17" s="6" t="b">
        <f t="shared" si="3"/>
        <v>0</v>
      </c>
      <c r="I17" s="6" t="b">
        <f t="shared" si="4"/>
        <v>0</v>
      </c>
      <c r="J17" s="38" t="b">
        <f t="shared" si="5"/>
        <v>0</v>
      </c>
      <c r="K17" s="6">
        <f t="shared" si="6"/>
        <v>10</v>
      </c>
      <c r="L17" s="6" t="b">
        <f t="shared" si="7"/>
        <v>0</v>
      </c>
      <c r="M17" s="6" t="b">
        <f t="shared" si="8"/>
        <v>0</v>
      </c>
      <c r="N17" s="38" t="b">
        <f t="shared" si="9"/>
        <v>0</v>
      </c>
      <c r="O17" s="40">
        <f t="shared" si="10"/>
        <v>0</v>
      </c>
      <c r="P17" s="6">
        <f t="shared" si="11"/>
        <v>0</v>
      </c>
      <c r="Q17" s="6">
        <f t="shared" si="12"/>
        <v>0</v>
      </c>
      <c r="R17" s="40">
        <f>R16/7</f>
        <v>0</v>
      </c>
      <c r="S17" s="39" t="s">
        <v>33</v>
      </c>
      <c r="T17" s="41"/>
      <c r="U17" s="4"/>
      <c r="V17" s="141"/>
      <c r="W17" s="141"/>
      <c r="X17" s="141"/>
      <c r="Y17" s="141"/>
      <c r="Z17" s="141"/>
      <c r="AA17" s="141"/>
      <c r="AB17" s="141"/>
      <c r="AC17" s="141"/>
      <c r="AD17" s="141"/>
      <c r="AE17" s="141"/>
      <c r="AF17" s="141"/>
      <c r="AG17" s="141"/>
      <c r="AH17" s="141"/>
      <c r="AI17" s="141"/>
      <c r="AJ17" s="141"/>
      <c r="AK17" s="147">
        <f t="shared" si="0"/>
        <v>0.10416666666666667</v>
      </c>
      <c r="AL17" s="141"/>
      <c r="AM17" s="141"/>
      <c r="AN17" s="141"/>
      <c r="AO17" s="141"/>
      <c r="AP17" s="141"/>
      <c r="AQ17" s="141"/>
      <c r="AR17" s="141"/>
      <c r="AS17" s="141"/>
      <c r="AT17" s="141"/>
    </row>
    <row r="18" spans="1:46" s="149" customFormat="1">
      <c r="A18" s="4"/>
      <c r="B18" s="35" t="s">
        <v>3</v>
      </c>
      <c r="C18" s="78"/>
      <c r="D18" s="78"/>
      <c r="E18" s="38">
        <f t="shared" si="1"/>
        <v>0</v>
      </c>
      <c r="F18" s="38">
        <f t="shared" si="1"/>
        <v>0</v>
      </c>
      <c r="G18" s="6">
        <f t="shared" si="2"/>
        <v>6</v>
      </c>
      <c r="H18" s="6" t="b">
        <f t="shared" si="3"/>
        <v>0</v>
      </c>
      <c r="I18" s="6" t="b">
        <f t="shared" si="4"/>
        <v>0</v>
      </c>
      <c r="J18" s="38" t="b">
        <f t="shared" si="5"/>
        <v>0</v>
      </c>
      <c r="K18" s="6">
        <f t="shared" si="6"/>
        <v>10</v>
      </c>
      <c r="L18" s="6" t="b">
        <f t="shared" si="7"/>
        <v>0</v>
      </c>
      <c r="M18" s="6" t="b">
        <f t="shared" si="8"/>
        <v>0</v>
      </c>
      <c r="N18" s="38" t="b">
        <f t="shared" si="9"/>
        <v>0</v>
      </c>
      <c r="O18" s="40">
        <f t="shared" si="10"/>
        <v>0</v>
      </c>
      <c r="P18" s="6">
        <f t="shared" si="11"/>
        <v>0</v>
      </c>
      <c r="Q18" s="6">
        <f t="shared" si="12"/>
        <v>0</v>
      </c>
      <c r="R18" s="42"/>
      <c r="S18" s="42"/>
      <c r="T18" s="37"/>
      <c r="U18" s="4"/>
      <c r="V18" s="141"/>
      <c r="W18" s="141"/>
      <c r="X18" s="141"/>
      <c r="Y18" s="141"/>
      <c r="Z18" s="141"/>
      <c r="AA18" s="141"/>
      <c r="AB18" s="141"/>
      <c r="AC18" s="141"/>
      <c r="AD18" s="141"/>
      <c r="AE18" s="141"/>
      <c r="AF18" s="141"/>
      <c r="AG18" s="141"/>
      <c r="AH18" s="141"/>
      <c r="AI18" s="141"/>
      <c r="AJ18" s="141"/>
      <c r="AK18" s="147">
        <f t="shared" si="0"/>
        <v>0.11458333333333334</v>
      </c>
      <c r="AL18" s="141"/>
      <c r="AM18" s="141"/>
      <c r="AN18" s="141"/>
      <c r="AO18" s="141"/>
      <c r="AP18" s="141"/>
      <c r="AQ18" s="141"/>
      <c r="AR18" s="141"/>
      <c r="AS18" s="141"/>
      <c r="AT18" s="141"/>
    </row>
    <row r="19" spans="1:46" s="149" customFormat="1">
      <c r="A19" s="4"/>
      <c r="B19" s="35" t="s">
        <v>4</v>
      </c>
      <c r="C19" s="78"/>
      <c r="D19" s="78"/>
      <c r="E19" s="38">
        <f t="shared" si="1"/>
        <v>0</v>
      </c>
      <c r="F19" s="38">
        <f t="shared" si="1"/>
        <v>0</v>
      </c>
      <c r="G19" s="6">
        <f t="shared" si="2"/>
        <v>6</v>
      </c>
      <c r="H19" s="6" t="b">
        <f t="shared" si="3"/>
        <v>0</v>
      </c>
      <c r="I19" s="6" t="b">
        <f t="shared" si="4"/>
        <v>0</v>
      </c>
      <c r="J19" s="38" t="b">
        <f t="shared" si="5"/>
        <v>0</v>
      </c>
      <c r="K19" s="6">
        <f t="shared" si="6"/>
        <v>10</v>
      </c>
      <c r="L19" s="6" t="b">
        <f t="shared" si="7"/>
        <v>0</v>
      </c>
      <c r="M19" s="6" t="b">
        <f t="shared" si="8"/>
        <v>0</v>
      </c>
      <c r="N19" s="38" t="b">
        <f t="shared" si="9"/>
        <v>0</v>
      </c>
      <c r="O19" s="40">
        <f t="shared" si="10"/>
        <v>0</v>
      </c>
      <c r="P19" s="6">
        <f t="shared" si="11"/>
        <v>0</v>
      </c>
      <c r="Q19" s="6">
        <f t="shared" si="12"/>
        <v>0</v>
      </c>
      <c r="R19" s="42"/>
      <c r="S19" s="43" t="s">
        <v>38</v>
      </c>
      <c r="T19" s="44">
        <f>IF(T20&gt;0,(52.143-R17),0)</f>
        <v>0</v>
      </c>
      <c r="U19" s="4"/>
      <c r="V19" s="141"/>
      <c r="W19" s="141"/>
      <c r="X19" s="141"/>
      <c r="Y19" s="141"/>
      <c r="Z19" s="141"/>
      <c r="AA19" s="141"/>
      <c r="AB19" s="141"/>
      <c r="AC19" s="141"/>
      <c r="AD19" s="141"/>
      <c r="AE19" s="141"/>
      <c r="AF19" s="141"/>
      <c r="AG19" s="141"/>
      <c r="AH19" s="141"/>
      <c r="AI19" s="141"/>
      <c r="AJ19" s="141"/>
      <c r="AK19" s="147">
        <f t="shared" si="0"/>
        <v>0.125</v>
      </c>
      <c r="AL19" s="141"/>
      <c r="AM19" s="141"/>
      <c r="AN19" s="141"/>
      <c r="AO19" s="141"/>
      <c r="AP19" s="141"/>
      <c r="AQ19" s="141"/>
      <c r="AR19" s="141"/>
      <c r="AS19" s="141"/>
      <c r="AT19" s="141"/>
    </row>
    <row r="20" spans="1:46" s="149" customFormat="1">
      <c r="A20" s="4"/>
      <c r="B20" s="35" t="s">
        <v>5</v>
      </c>
      <c r="C20" s="78"/>
      <c r="D20" s="78"/>
      <c r="E20" s="38">
        <f t="shared" si="1"/>
        <v>0</v>
      </c>
      <c r="F20" s="38">
        <f t="shared" si="1"/>
        <v>0</v>
      </c>
      <c r="G20" s="6">
        <f t="shared" si="2"/>
        <v>6</v>
      </c>
      <c r="H20" s="6" t="b">
        <f t="shared" si="3"/>
        <v>0</v>
      </c>
      <c r="I20" s="6" t="b">
        <f t="shared" si="4"/>
        <v>0</v>
      </c>
      <c r="J20" s="38" t="b">
        <f t="shared" si="5"/>
        <v>0</v>
      </c>
      <c r="K20" s="6">
        <f t="shared" si="6"/>
        <v>10</v>
      </c>
      <c r="L20" s="6" t="b">
        <f t="shared" si="7"/>
        <v>0</v>
      </c>
      <c r="M20" s="6" t="b">
        <f t="shared" si="8"/>
        <v>0</v>
      </c>
      <c r="N20" s="38" t="b">
        <f t="shared" si="9"/>
        <v>0</v>
      </c>
      <c r="O20" s="40">
        <f t="shared" si="10"/>
        <v>0</v>
      </c>
      <c r="P20" s="6">
        <f t="shared" si="11"/>
        <v>0</v>
      </c>
      <c r="Q20" s="6">
        <f t="shared" si="12"/>
        <v>0</v>
      </c>
      <c r="R20" s="42"/>
      <c r="S20" s="43" t="s">
        <v>37</v>
      </c>
      <c r="T20" s="44">
        <f>P23+Q23</f>
        <v>0</v>
      </c>
      <c r="U20" s="4"/>
      <c r="V20" s="141"/>
      <c r="W20" s="141"/>
      <c r="X20" s="141"/>
      <c r="Y20" s="141"/>
      <c r="Z20" s="141"/>
      <c r="AA20" s="141"/>
      <c r="AB20" s="141"/>
      <c r="AC20" s="141"/>
      <c r="AD20" s="141"/>
      <c r="AE20" s="141"/>
      <c r="AF20" s="141"/>
      <c r="AG20" s="141"/>
      <c r="AH20" s="141"/>
      <c r="AI20" s="141"/>
      <c r="AJ20" s="141"/>
      <c r="AK20" s="147">
        <f t="shared" si="0"/>
        <v>0.13541666666666666</v>
      </c>
      <c r="AL20" s="141"/>
      <c r="AM20" s="141"/>
      <c r="AN20" s="141"/>
      <c r="AO20" s="141"/>
      <c r="AP20" s="141"/>
      <c r="AQ20" s="141"/>
      <c r="AR20" s="141"/>
      <c r="AS20" s="141"/>
      <c r="AT20" s="141"/>
    </row>
    <row r="21" spans="1:46" s="149" customFormat="1">
      <c r="A21" s="4"/>
      <c r="B21" s="35" t="s">
        <v>6</v>
      </c>
      <c r="C21" s="78"/>
      <c r="D21" s="78"/>
      <c r="E21" s="38">
        <f t="shared" si="1"/>
        <v>0</v>
      </c>
      <c r="F21" s="38">
        <f t="shared" si="1"/>
        <v>0</v>
      </c>
      <c r="G21" s="6">
        <f t="shared" si="2"/>
        <v>6</v>
      </c>
      <c r="H21" s="6" t="b">
        <f t="shared" si="3"/>
        <v>0</v>
      </c>
      <c r="I21" s="6" t="b">
        <f t="shared" si="4"/>
        <v>0</v>
      </c>
      <c r="J21" s="38" t="b">
        <f t="shared" si="5"/>
        <v>0</v>
      </c>
      <c r="K21" s="6">
        <f t="shared" si="6"/>
        <v>10</v>
      </c>
      <c r="L21" s="6" t="b">
        <f t="shared" si="7"/>
        <v>0</v>
      </c>
      <c r="M21" s="6" t="b">
        <f t="shared" si="8"/>
        <v>0</v>
      </c>
      <c r="N21" s="38" t="b">
        <f t="shared" si="9"/>
        <v>0</v>
      </c>
      <c r="O21" s="40">
        <f t="shared" si="10"/>
        <v>0</v>
      </c>
      <c r="P21" s="6">
        <f t="shared" si="11"/>
        <v>0</v>
      </c>
      <c r="Q21" s="6">
        <f t="shared" si="12"/>
        <v>0</v>
      </c>
      <c r="R21" s="42"/>
      <c r="S21" s="43" t="s">
        <v>36</v>
      </c>
      <c r="T21" s="44">
        <f>P24+Q24</f>
        <v>0</v>
      </c>
      <c r="U21" s="4"/>
      <c r="V21" s="141"/>
      <c r="W21" s="141"/>
      <c r="X21" s="141"/>
      <c r="Y21" s="141"/>
      <c r="Z21" s="141"/>
      <c r="AA21" s="141"/>
      <c r="AB21" s="141"/>
      <c r="AC21" s="141"/>
      <c r="AD21" s="141"/>
      <c r="AE21" s="141"/>
      <c r="AF21" s="141"/>
      <c r="AG21" s="141"/>
      <c r="AH21" s="141"/>
      <c r="AI21" s="141"/>
      <c r="AJ21" s="141"/>
      <c r="AK21" s="147">
        <f t="shared" si="0"/>
        <v>0.14583333333333331</v>
      </c>
      <c r="AL21" s="141"/>
      <c r="AM21" s="141"/>
      <c r="AN21" s="141"/>
      <c r="AO21" s="141"/>
      <c r="AP21" s="141"/>
      <c r="AQ21" s="141"/>
      <c r="AR21" s="141"/>
      <c r="AS21" s="141"/>
      <c r="AT21" s="141"/>
    </row>
    <row r="22" spans="1:46" s="149" customFormat="1" ht="13.5" thickBot="1">
      <c r="A22" s="4"/>
      <c r="B22" s="46" t="s">
        <v>7</v>
      </c>
      <c r="C22" s="78"/>
      <c r="D22" s="78"/>
      <c r="E22" s="47">
        <f t="shared" si="1"/>
        <v>0</v>
      </c>
      <c r="F22" s="47">
        <f t="shared" si="1"/>
        <v>0</v>
      </c>
      <c r="G22" s="7">
        <f t="shared" si="2"/>
        <v>6</v>
      </c>
      <c r="H22" s="7" t="b">
        <f t="shared" si="3"/>
        <v>0</v>
      </c>
      <c r="I22" s="7" t="b">
        <f t="shared" si="4"/>
        <v>0</v>
      </c>
      <c r="J22" s="47" t="b">
        <f t="shared" si="5"/>
        <v>0</v>
      </c>
      <c r="K22" s="7">
        <f t="shared" si="6"/>
        <v>10</v>
      </c>
      <c r="L22" s="7" t="b">
        <f t="shared" si="7"/>
        <v>0</v>
      </c>
      <c r="M22" s="7" t="b">
        <f t="shared" si="8"/>
        <v>0</v>
      </c>
      <c r="N22" s="47" t="b">
        <f t="shared" si="9"/>
        <v>0</v>
      </c>
      <c r="O22" s="91">
        <f t="shared" si="10"/>
        <v>0</v>
      </c>
      <c r="P22" s="7">
        <v>0</v>
      </c>
      <c r="Q22" s="7">
        <f t="shared" si="12"/>
        <v>0</v>
      </c>
      <c r="R22" s="48"/>
      <c r="S22" s="48"/>
      <c r="T22" s="49"/>
      <c r="U22" s="4"/>
      <c r="V22" s="141"/>
      <c r="W22" s="141"/>
      <c r="X22" s="141"/>
      <c r="Y22" s="141"/>
      <c r="Z22" s="141"/>
      <c r="AA22" s="141"/>
      <c r="AB22" s="141"/>
      <c r="AC22" s="141"/>
      <c r="AD22" s="141"/>
      <c r="AE22" s="141"/>
      <c r="AF22" s="141"/>
      <c r="AG22" s="141"/>
      <c r="AH22" s="141"/>
      <c r="AI22" s="141"/>
      <c r="AJ22" s="141"/>
      <c r="AK22" s="147">
        <f t="shared" si="0"/>
        <v>0.15624999999999997</v>
      </c>
      <c r="AL22" s="141"/>
      <c r="AM22" s="141"/>
      <c r="AN22" s="141"/>
      <c r="AO22" s="141"/>
      <c r="AP22" s="141"/>
      <c r="AQ22" s="141"/>
      <c r="AR22" s="141"/>
      <c r="AS22" s="141"/>
      <c r="AT22" s="141"/>
    </row>
    <row r="23" spans="1:46" s="149" customFormat="1" hidden="1">
      <c r="A23" s="4"/>
      <c r="B23" s="4"/>
      <c r="C23" s="5"/>
      <c r="D23" s="5"/>
      <c r="E23" s="50"/>
      <c r="F23" s="50"/>
      <c r="G23" s="50"/>
      <c r="H23" s="50"/>
      <c r="I23" s="51"/>
      <c r="J23" s="51"/>
      <c r="K23" s="51"/>
      <c r="L23" s="51"/>
      <c r="M23" s="51"/>
      <c r="N23" s="51"/>
      <c r="O23" s="5"/>
      <c r="P23" s="51">
        <f>SUM(P16:P22)</f>
        <v>0</v>
      </c>
      <c r="Q23" s="51">
        <f>SUM(Q16:Q22)</f>
        <v>0</v>
      </c>
      <c r="R23" s="52"/>
      <c r="S23" s="52"/>
      <c r="T23" s="52"/>
      <c r="U23" s="4"/>
      <c r="V23" s="141"/>
      <c r="W23" s="141"/>
      <c r="X23" s="141"/>
      <c r="Y23" s="141"/>
      <c r="Z23" s="141"/>
      <c r="AA23" s="141"/>
      <c r="AB23" s="141"/>
      <c r="AC23" s="141"/>
      <c r="AD23" s="141"/>
      <c r="AE23" s="141"/>
      <c r="AF23" s="141"/>
      <c r="AG23" s="141"/>
      <c r="AH23" s="141"/>
      <c r="AI23" s="141"/>
      <c r="AJ23" s="141"/>
      <c r="AK23" s="147">
        <f t="shared" si="0"/>
        <v>0.16666666666666663</v>
      </c>
      <c r="AL23" s="141"/>
      <c r="AM23" s="141"/>
      <c r="AN23" s="141"/>
      <c r="AO23" s="141"/>
      <c r="AP23" s="141"/>
      <c r="AQ23" s="141"/>
      <c r="AR23" s="141"/>
      <c r="AS23" s="141"/>
      <c r="AT23" s="141"/>
    </row>
    <row r="24" spans="1:46" s="149" customFormat="1" hidden="1">
      <c r="A24" s="4"/>
      <c r="B24" s="4"/>
      <c r="C24" s="5"/>
      <c r="D24" s="5"/>
      <c r="E24" s="50"/>
      <c r="F24" s="50"/>
      <c r="G24" s="50"/>
      <c r="H24" s="50"/>
      <c r="I24" s="53"/>
      <c r="J24" s="53"/>
      <c r="K24" s="50"/>
      <c r="L24" s="50"/>
      <c r="M24" s="50"/>
      <c r="N24" s="50"/>
      <c r="O24" s="5"/>
      <c r="P24" s="53">
        <f>P23*T19</f>
        <v>0</v>
      </c>
      <c r="Q24" s="53">
        <f>T19*Q23</f>
        <v>0</v>
      </c>
      <c r="R24" s="52"/>
      <c r="S24" s="52"/>
      <c r="T24" s="52"/>
      <c r="U24" s="4"/>
      <c r="V24" s="141"/>
      <c r="W24" s="141"/>
      <c r="X24" s="141"/>
      <c r="Y24" s="141"/>
      <c r="Z24" s="141"/>
      <c r="AA24" s="141"/>
      <c r="AB24" s="141"/>
      <c r="AC24" s="141"/>
      <c r="AD24" s="141"/>
      <c r="AE24" s="141"/>
      <c r="AF24" s="141"/>
      <c r="AG24" s="141"/>
      <c r="AH24" s="141"/>
      <c r="AI24" s="141"/>
      <c r="AJ24" s="141"/>
      <c r="AK24" s="147">
        <f t="shared" si="0"/>
        <v>0.17708333333333329</v>
      </c>
      <c r="AL24" s="141"/>
      <c r="AM24" s="141"/>
      <c r="AN24" s="141"/>
      <c r="AO24" s="141"/>
      <c r="AP24" s="141"/>
      <c r="AQ24" s="141"/>
      <c r="AR24" s="141"/>
      <c r="AS24" s="141"/>
      <c r="AT24" s="141"/>
    </row>
    <row r="25" spans="1:46" ht="21.95" customHeight="1" thickBot="1">
      <c r="A25" s="4"/>
      <c r="B25" s="4"/>
      <c r="C25" s="4"/>
      <c r="D25" s="4"/>
      <c r="E25" s="4"/>
      <c r="F25" s="4"/>
      <c r="G25" s="4"/>
      <c r="H25" s="4"/>
      <c r="I25" s="4"/>
      <c r="J25" s="4"/>
      <c r="K25" s="4"/>
      <c r="L25" s="4"/>
      <c r="M25" s="4"/>
      <c r="N25" s="4"/>
      <c r="O25" s="4"/>
      <c r="P25" s="4"/>
      <c r="Q25" s="4"/>
      <c r="R25" s="4"/>
      <c r="S25" s="4"/>
      <c r="T25" s="4"/>
      <c r="U25" s="4"/>
      <c r="Z25" s="141"/>
      <c r="AK25" s="147">
        <f t="shared" si="0"/>
        <v>0.18749999999999994</v>
      </c>
    </row>
    <row r="26" spans="1:46" ht="15.6" customHeight="1">
      <c r="A26" s="4"/>
      <c r="B26" s="107" t="s">
        <v>29</v>
      </c>
      <c r="C26" s="215" t="s">
        <v>27</v>
      </c>
      <c r="D26" s="215"/>
      <c r="E26" s="108"/>
      <c r="F26" s="108"/>
      <c r="G26" s="108"/>
      <c r="H26" s="108"/>
      <c r="I26" s="108"/>
      <c r="J26" s="108"/>
      <c r="K26" s="108"/>
      <c r="L26" s="108"/>
      <c r="M26" s="108"/>
      <c r="N26" s="108"/>
      <c r="O26" s="108"/>
      <c r="P26" s="109"/>
      <c r="Q26" s="109"/>
      <c r="R26" s="110" t="s">
        <v>30</v>
      </c>
      <c r="S26" s="111">
        <v>0.1</v>
      </c>
      <c r="T26" s="112" t="s">
        <v>31</v>
      </c>
      <c r="U26" s="4"/>
      <c r="Z26" s="141"/>
      <c r="AK26" s="147">
        <f t="shared" si="0"/>
        <v>0.1979166666666666</v>
      </c>
    </row>
    <row r="27" spans="1:46" ht="15.6" customHeight="1">
      <c r="A27" s="4"/>
      <c r="B27" s="185"/>
      <c r="C27" s="186"/>
      <c r="D27" s="186"/>
      <c r="E27" s="186"/>
      <c r="F27" s="186"/>
      <c r="G27" s="186"/>
      <c r="H27" s="186"/>
      <c r="I27" s="186"/>
      <c r="J27" s="186"/>
      <c r="K27" s="186"/>
      <c r="L27" s="186"/>
      <c r="M27" s="186"/>
      <c r="N27" s="186"/>
      <c r="O27" s="187"/>
      <c r="P27" s="32"/>
      <c r="Q27" s="32"/>
      <c r="R27" s="194" t="s">
        <v>23</v>
      </c>
      <c r="S27" s="194"/>
      <c r="T27" s="33" t="s">
        <v>35</v>
      </c>
      <c r="U27" s="4"/>
      <c r="Z27" s="141"/>
      <c r="AK27" s="147">
        <f t="shared" si="0"/>
        <v>0.20833333333333326</v>
      </c>
    </row>
    <row r="28" spans="1:46" ht="15.6" customHeight="1">
      <c r="A28" s="4"/>
      <c r="B28" s="188"/>
      <c r="C28" s="189"/>
      <c r="D28" s="189"/>
      <c r="E28" s="189"/>
      <c r="F28" s="189"/>
      <c r="G28" s="189"/>
      <c r="H28" s="189"/>
      <c r="I28" s="189"/>
      <c r="J28" s="189"/>
      <c r="K28" s="189"/>
      <c r="L28" s="189"/>
      <c r="M28" s="189"/>
      <c r="N28" s="189"/>
      <c r="O28" s="190"/>
      <c r="P28" s="32"/>
      <c r="Q28" s="32"/>
      <c r="R28" s="195"/>
      <c r="S28" s="195"/>
      <c r="T28" s="196" t="str">
        <f>IF(OR(R28&lt;1,R32&lt;1,R34&lt;1),"",MIN(R28*S26,R34*0.75))</f>
        <v/>
      </c>
      <c r="U28" s="4"/>
      <c r="Z28" s="141"/>
      <c r="AK28" s="147">
        <f t="shared" si="0"/>
        <v>0.21874999999999992</v>
      </c>
    </row>
    <row r="29" spans="1:46" ht="15.6" customHeight="1">
      <c r="A29" s="4"/>
      <c r="B29" s="188"/>
      <c r="C29" s="189"/>
      <c r="D29" s="189"/>
      <c r="E29" s="189"/>
      <c r="F29" s="189"/>
      <c r="G29" s="189"/>
      <c r="H29" s="189"/>
      <c r="I29" s="189"/>
      <c r="J29" s="189"/>
      <c r="K29" s="189"/>
      <c r="L29" s="189"/>
      <c r="M29" s="189"/>
      <c r="N29" s="189"/>
      <c r="O29" s="190"/>
      <c r="P29" s="32"/>
      <c r="Q29" s="32"/>
      <c r="R29" s="202" t="s">
        <v>24</v>
      </c>
      <c r="S29" s="202"/>
      <c r="T29" s="197"/>
      <c r="U29" s="4"/>
      <c r="Z29" s="141"/>
      <c r="AK29" s="147">
        <f t="shared" si="0"/>
        <v>0.22916666666666657</v>
      </c>
    </row>
    <row r="30" spans="1:46" ht="15.6" customHeight="1">
      <c r="A30" s="4"/>
      <c r="B30" s="188"/>
      <c r="C30" s="189"/>
      <c r="D30" s="189"/>
      <c r="E30" s="189"/>
      <c r="F30" s="189"/>
      <c r="G30" s="189"/>
      <c r="H30" s="189"/>
      <c r="I30" s="189"/>
      <c r="J30" s="189"/>
      <c r="K30" s="189"/>
      <c r="L30" s="189"/>
      <c r="M30" s="189"/>
      <c r="N30" s="189"/>
      <c r="O30" s="190"/>
      <c r="P30" s="32"/>
      <c r="Q30" s="32"/>
      <c r="R30" s="178" t="str">
        <f>IFERROR(R28/R32,"")</f>
        <v/>
      </c>
      <c r="S30" s="178"/>
      <c r="T30" s="197"/>
      <c r="U30" s="4"/>
      <c r="Z30" s="141"/>
      <c r="AK30" s="147">
        <f t="shared" si="0"/>
        <v>0.23958333333333323</v>
      </c>
    </row>
    <row r="31" spans="1:46" ht="15.6" customHeight="1">
      <c r="A31" s="4"/>
      <c r="B31" s="188"/>
      <c r="C31" s="189"/>
      <c r="D31" s="189"/>
      <c r="E31" s="189"/>
      <c r="F31" s="189"/>
      <c r="G31" s="189"/>
      <c r="H31" s="189"/>
      <c r="I31" s="189"/>
      <c r="J31" s="189"/>
      <c r="K31" s="189"/>
      <c r="L31" s="189"/>
      <c r="M31" s="189"/>
      <c r="N31" s="189"/>
      <c r="O31" s="190"/>
      <c r="P31" s="32"/>
      <c r="Q31" s="32"/>
      <c r="R31" s="202" t="s">
        <v>25</v>
      </c>
      <c r="S31" s="202"/>
      <c r="T31" s="197"/>
      <c r="U31" s="4"/>
      <c r="Z31" s="141"/>
      <c r="AK31" s="147">
        <f t="shared" si="0"/>
        <v>0.24999999999999989</v>
      </c>
    </row>
    <row r="32" spans="1:46" ht="15.6" customHeight="1">
      <c r="A32" s="4"/>
      <c r="B32" s="188"/>
      <c r="C32" s="189"/>
      <c r="D32" s="189"/>
      <c r="E32" s="189"/>
      <c r="F32" s="189"/>
      <c r="G32" s="189"/>
      <c r="H32" s="189"/>
      <c r="I32" s="189"/>
      <c r="J32" s="189"/>
      <c r="K32" s="189"/>
      <c r="L32" s="189"/>
      <c r="M32" s="189"/>
      <c r="N32" s="189"/>
      <c r="O32" s="190"/>
      <c r="P32" s="32"/>
      <c r="Q32" s="32"/>
      <c r="R32" s="198">
        <f>T42</f>
        <v>0</v>
      </c>
      <c r="S32" s="198"/>
      <c r="T32" s="197"/>
      <c r="U32" s="4"/>
      <c r="Z32" s="141"/>
      <c r="AK32" s="147">
        <f t="shared" si="0"/>
        <v>0.26041666666666657</v>
      </c>
    </row>
    <row r="33" spans="1:46" ht="15.6" customHeight="1">
      <c r="A33" s="4"/>
      <c r="B33" s="188"/>
      <c r="C33" s="189"/>
      <c r="D33" s="189"/>
      <c r="E33" s="189"/>
      <c r="F33" s="189"/>
      <c r="G33" s="189"/>
      <c r="H33" s="189"/>
      <c r="I33" s="189"/>
      <c r="J33" s="189"/>
      <c r="K33" s="189"/>
      <c r="L33" s="189"/>
      <c r="M33" s="189"/>
      <c r="N33" s="189"/>
      <c r="O33" s="190"/>
      <c r="P33" s="32"/>
      <c r="Q33" s="32"/>
      <c r="R33" s="202" t="s">
        <v>26</v>
      </c>
      <c r="S33" s="202"/>
      <c r="T33" s="210" t="str">
        <f>IF(U33=1,"Incentive Capped at 75% of Cost","")</f>
        <v/>
      </c>
      <c r="U33" s="34">
        <f>IF(T28=(R34*0.75),1,0)</f>
        <v>0</v>
      </c>
      <c r="Z33" s="141"/>
      <c r="AK33" s="147">
        <f t="shared" si="0"/>
        <v>0.27083333333333326</v>
      </c>
    </row>
    <row r="34" spans="1:46" ht="15.6" customHeight="1">
      <c r="A34" s="4"/>
      <c r="B34" s="191"/>
      <c r="C34" s="192"/>
      <c r="D34" s="192"/>
      <c r="E34" s="192"/>
      <c r="F34" s="192"/>
      <c r="G34" s="192"/>
      <c r="H34" s="192"/>
      <c r="I34" s="192"/>
      <c r="J34" s="192"/>
      <c r="K34" s="192"/>
      <c r="L34" s="192"/>
      <c r="M34" s="192"/>
      <c r="N34" s="192"/>
      <c r="O34" s="193"/>
      <c r="P34" s="32"/>
      <c r="Q34" s="32"/>
      <c r="R34" s="201"/>
      <c r="S34" s="201"/>
      <c r="T34" s="211"/>
      <c r="U34" s="4"/>
      <c r="Z34" s="141"/>
      <c r="AK34" s="147">
        <f t="shared" si="0"/>
        <v>0.28124999999999994</v>
      </c>
    </row>
    <row r="35" spans="1:46">
      <c r="A35" s="4"/>
      <c r="B35" s="179" t="s">
        <v>40</v>
      </c>
      <c r="C35" s="180"/>
      <c r="D35" s="180"/>
      <c r="E35" s="180"/>
      <c r="F35" s="180"/>
      <c r="G35" s="180"/>
      <c r="H35" s="180"/>
      <c r="I35" s="180"/>
      <c r="J35" s="180"/>
      <c r="K35" s="180"/>
      <c r="L35" s="180"/>
      <c r="M35" s="180"/>
      <c r="N35" s="180"/>
      <c r="O35" s="180"/>
      <c r="P35" s="180"/>
      <c r="Q35" s="180"/>
      <c r="R35" s="180"/>
      <c r="S35" s="180"/>
      <c r="T35" s="181"/>
      <c r="U35" s="4"/>
      <c r="AK35" s="147">
        <f t="shared" si="0"/>
        <v>0.29166666666666663</v>
      </c>
    </row>
    <row r="36" spans="1:46" s="149" customFormat="1">
      <c r="A36" s="4"/>
      <c r="B36" s="35" t="s">
        <v>39</v>
      </c>
      <c r="C36" s="36" t="s">
        <v>8</v>
      </c>
      <c r="D36" s="36" t="s">
        <v>9</v>
      </c>
      <c r="E36" s="6" t="s">
        <v>10</v>
      </c>
      <c r="F36" s="6" t="s">
        <v>11</v>
      </c>
      <c r="G36" s="6" t="s">
        <v>12</v>
      </c>
      <c r="H36" s="6" t="s">
        <v>13</v>
      </c>
      <c r="I36" s="6" t="s">
        <v>14</v>
      </c>
      <c r="J36" s="6" t="s">
        <v>15</v>
      </c>
      <c r="K36" s="6" t="s">
        <v>16</v>
      </c>
      <c r="L36" s="6" t="s">
        <v>17</v>
      </c>
      <c r="M36" s="6" t="s">
        <v>18</v>
      </c>
      <c r="N36" s="6" t="s">
        <v>19</v>
      </c>
      <c r="O36" s="36" t="s">
        <v>20</v>
      </c>
      <c r="P36" s="6" t="s">
        <v>21</v>
      </c>
      <c r="Q36" s="6" t="s">
        <v>22</v>
      </c>
      <c r="R36" s="30"/>
      <c r="S36" s="30"/>
      <c r="T36" s="37"/>
      <c r="U36" s="4"/>
      <c r="V36" s="141"/>
      <c r="W36" s="141"/>
      <c r="X36" s="141"/>
      <c r="Y36" s="141"/>
      <c r="Z36" s="141"/>
      <c r="AA36" s="141"/>
      <c r="AB36" s="141"/>
      <c r="AC36" s="141"/>
      <c r="AD36" s="141"/>
      <c r="AE36" s="141"/>
      <c r="AF36" s="141"/>
      <c r="AG36" s="141"/>
      <c r="AH36" s="141"/>
      <c r="AI36" s="141"/>
      <c r="AJ36" s="141"/>
      <c r="AK36" s="147">
        <f t="shared" si="0"/>
        <v>0.30208333333333331</v>
      </c>
      <c r="AL36" s="141"/>
      <c r="AM36" s="141"/>
      <c r="AN36" s="141"/>
      <c r="AO36" s="141"/>
      <c r="AP36" s="141"/>
      <c r="AQ36" s="141"/>
      <c r="AR36" s="141"/>
      <c r="AS36" s="141"/>
      <c r="AT36" s="141"/>
    </row>
    <row r="37" spans="1:46" s="149" customFormat="1">
      <c r="A37" s="212">
        <v>1</v>
      </c>
      <c r="B37" s="35" t="s">
        <v>1</v>
      </c>
      <c r="C37" s="78"/>
      <c r="D37" s="78"/>
      <c r="E37" s="38">
        <f t="shared" ref="E37:F43" si="13">INT(C37*1440)/60</f>
        <v>0</v>
      </c>
      <c r="F37" s="38">
        <f t="shared" si="13"/>
        <v>0</v>
      </c>
      <c r="G37" s="6">
        <f t="shared" ref="G37:G43" si="14">IF(E37&lt;=6,IF(AND(F37&lt;=6, F37&gt;E37),0,IF(AND(F37&lt;12, F37&gt;6),F37-6,IF(F37&gt;=12,6,IF(F37&lt;=E37,6)))))</f>
        <v>6</v>
      </c>
      <c r="H37" s="6" t="b">
        <f t="shared" ref="H37:H43" si="15">IF(AND(E37&gt;6, E37&lt;=12), IF(AND(F37&lt;E37, F37&lt;=6), 12-E37, IF(AND(F37&lt;E37, F37&gt;6), 12-E37+F37-6, IF(F37&gt;=12, 12-E37, IF(E37=F37, 6, F37-E37)))))</f>
        <v>0</v>
      </c>
      <c r="I37" s="6" t="b">
        <f t="shared" ref="I37:I43" si="16">IF(AND(E37&gt;12, E37&lt;=22), IF(AND(F37&gt;12, F37&lt;E37), 6, IF(AND(F37&gt;12, F37&gt;E37), 0, IF(F37&lt;=6, 0,IF(AND(F37&lt;=12, F37&gt;6), F37-6, IF(E37=F37, 6))))))</f>
        <v>0</v>
      </c>
      <c r="J37" s="38" t="b">
        <f t="shared" ref="J37:J43" si="17">IF(AND(E37&gt;22, E37&lt;=24), IF(F37&lt;=6, 0, IF(AND(F37&gt;6, F37&lt;=12), F37-6, IF(AND(F37&gt;12, F37&lt;E37), 6, IF(AND(F37&gt;12, F37&gt;E37), 0, IF(E37=F37, 6))))))</f>
        <v>0</v>
      </c>
      <c r="K37" s="6">
        <f t="shared" ref="K37:K43" si="18">IF(E37&lt;=6, IF(AND(F37&lt;=12, F37&lt;E37), 10, IF(AND(F37&lt;=12, F37&gt;E37), 0, IF(AND(F37&gt;12, F37&lt;=22), F37-12, IF(F37&gt;22, 10, IF(E37=F37,10))))))</f>
        <v>10</v>
      </c>
      <c r="L37" s="6" t="b">
        <f t="shared" ref="L37:L43" si="19">IF(AND(E37&gt;6,E37&lt;=12),IF(AND(F37&lt;12,F37&lt;E37),10,IF(AND(F37&lt;12,F37&gt;E37),0,IF(AND(F37&gt;12,F37&lt;=22),F37-12,IF(F37&gt;22,10, IF(E37=F37, 10))))))</f>
        <v>0</v>
      </c>
      <c r="M37" s="6" t="b">
        <f t="shared" ref="M37:M43" si="20">IF(AND(E37&gt;12, E37&lt;=22), IF(F37&lt;=12, 22-E37, IF(AND(F37&gt;12, F37&lt;E37), 22-E37+F37-12, IF(AND(F37&gt;12, F37&lt;=22, F37&gt;E37), F37-E37, IF(F37&gt;22, 22-E37,IF(E37=F37, 10))))))</f>
        <v>0</v>
      </c>
      <c r="N37" s="38" t="b">
        <f t="shared" ref="N37:N43" si="21">IF(E37&gt;22, IF(F37&lt;=12, 0, IF(AND(F37&gt;12, F37&lt;=22), F37-12, IF(AND(F37&gt;22, F37&lt;E37), 10,  IF(AND(F37&gt;22, F37&gt;E37), 0, IF(E37=F37, 10))))))</f>
        <v>0</v>
      </c>
      <c r="O37" s="40">
        <f t="shared" ref="O37:O43" si="22">IF(OR($C37="",$D37=""),0,IF(F37&gt;E37, F37-E37, 24-E37+F37))</f>
        <v>0</v>
      </c>
      <c r="P37" s="6">
        <f t="shared" ref="P37:P42" si="23">IF(OR($C37="",$D37=""),0,SUM(G37:N37))</f>
        <v>0</v>
      </c>
      <c r="Q37" s="6">
        <f t="shared" ref="Q37:Q43" si="24">O37-P37</f>
        <v>0</v>
      </c>
      <c r="R37" s="79"/>
      <c r="S37" s="39" t="s">
        <v>32</v>
      </c>
      <c r="T37" s="37"/>
      <c r="U37" s="4"/>
      <c r="V37" s="141"/>
      <c r="W37" s="141"/>
      <c r="X37" s="141"/>
      <c r="Y37" s="141"/>
      <c r="Z37" s="141"/>
      <c r="AA37" s="141"/>
      <c r="AB37" s="141"/>
      <c r="AC37" s="141"/>
      <c r="AD37" s="141"/>
      <c r="AE37" s="141"/>
      <c r="AF37" s="141"/>
      <c r="AG37" s="141"/>
      <c r="AH37" s="141"/>
      <c r="AI37" s="141"/>
      <c r="AJ37" s="141"/>
      <c r="AK37" s="147">
        <f t="shared" si="0"/>
        <v>0.3125</v>
      </c>
      <c r="AL37" s="141"/>
      <c r="AM37" s="141"/>
      <c r="AN37" s="141"/>
      <c r="AO37" s="141"/>
      <c r="AP37" s="141"/>
      <c r="AQ37" s="141"/>
      <c r="AR37" s="141"/>
      <c r="AS37" s="141"/>
      <c r="AT37" s="141"/>
    </row>
    <row r="38" spans="1:46" s="149" customFormat="1">
      <c r="A38" s="212"/>
      <c r="B38" s="35" t="s">
        <v>2</v>
      </c>
      <c r="C38" s="78"/>
      <c r="D38" s="78"/>
      <c r="E38" s="38">
        <f t="shared" si="13"/>
        <v>0</v>
      </c>
      <c r="F38" s="38">
        <f t="shared" si="13"/>
        <v>0</v>
      </c>
      <c r="G38" s="6">
        <f t="shared" si="14"/>
        <v>6</v>
      </c>
      <c r="H38" s="6" t="b">
        <f t="shared" si="15"/>
        <v>0</v>
      </c>
      <c r="I38" s="6" t="b">
        <f t="shared" si="16"/>
        <v>0</v>
      </c>
      <c r="J38" s="38" t="b">
        <f t="shared" si="17"/>
        <v>0</v>
      </c>
      <c r="K38" s="6">
        <f t="shared" si="18"/>
        <v>10</v>
      </c>
      <c r="L38" s="6" t="b">
        <f t="shared" si="19"/>
        <v>0</v>
      </c>
      <c r="M38" s="6" t="b">
        <f t="shared" si="20"/>
        <v>0</v>
      </c>
      <c r="N38" s="38" t="b">
        <f t="shared" si="21"/>
        <v>0</v>
      </c>
      <c r="O38" s="40">
        <f t="shared" si="22"/>
        <v>0</v>
      </c>
      <c r="P38" s="6">
        <f t="shared" si="23"/>
        <v>0</v>
      </c>
      <c r="Q38" s="6">
        <f t="shared" si="24"/>
        <v>0</v>
      </c>
      <c r="R38" s="40">
        <f>R37/7</f>
        <v>0</v>
      </c>
      <c r="S38" s="39" t="s">
        <v>33</v>
      </c>
      <c r="T38" s="37"/>
      <c r="U38" s="4"/>
      <c r="V38" s="141"/>
      <c r="W38" s="141"/>
      <c r="X38" s="141"/>
      <c r="Y38" s="141"/>
      <c r="Z38" s="141"/>
      <c r="AA38" s="141"/>
      <c r="AB38" s="141"/>
      <c r="AC38" s="141"/>
      <c r="AD38" s="141"/>
      <c r="AE38" s="141"/>
      <c r="AF38" s="141"/>
      <c r="AG38" s="141"/>
      <c r="AH38" s="141"/>
      <c r="AI38" s="141"/>
      <c r="AJ38" s="141"/>
      <c r="AK38" s="147">
        <f t="shared" si="0"/>
        <v>0.32291666666666669</v>
      </c>
      <c r="AL38" s="141"/>
      <c r="AM38" s="141"/>
      <c r="AN38" s="141"/>
      <c r="AO38" s="141"/>
      <c r="AP38" s="141"/>
      <c r="AQ38" s="141"/>
      <c r="AR38" s="141"/>
      <c r="AS38" s="141"/>
      <c r="AT38" s="141"/>
    </row>
    <row r="39" spans="1:46" s="149" customFormat="1">
      <c r="A39" s="4"/>
      <c r="B39" s="35" t="s">
        <v>3</v>
      </c>
      <c r="C39" s="78"/>
      <c r="D39" s="78"/>
      <c r="E39" s="38">
        <f t="shared" si="13"/>
        <v>0</v>
      </c>
      <c r="F39" s="38">
        <f t="shared" si="13"/>
        <v>0</v>
      </c>
      <c r="G39" s="6">
        <f t="shared" si="14"/>
        <v>6</v>
      </c>
      <c r="H39" s="6" t="b">
        <f t="shared" si="15"/>
        <v>0</v>
      </c>
      <c r="I39" s="6" t="b">
        <f t="shared" si="16"/>
        <v>0</v>
      </c>
      <c r="J39" s="38" t="b">
        <f t="shared" si="17"/>
        <v>0</v>
      </c>
      <c r="K39" s="6">
        <f t="shared" si="18"/>
        <v>10</v>
      </c>
      <c r="L39" s="6" t="b">
        <f t="shared" si="19"/>
        <v>0</v>
      </c>
      <c r="M39" s="6" t="b">
        <f t="shared" si="20"/>
        <v>0</v>
      </c>
      <c r="N39" s="38" t="b">
        <f t="shared" si="21"/>
        <v>0</v>
      </c>
      <c r="O39" s="40">
        <f t="shared" si="22"/>
        <v>0</v>
      </c>
      <c r="P39" s="6">
        <f t="shared" si="23"/>
        <v>0</v>
      </c>
      <c r="Q39" s="6">
        <f t="shared" si="24"/>
        <v>0</v>
      </c>
      <c r="R39" s="42"/>
      <c r="S39" s="42"/>
      <c r="T39" s="37"/>
      <c r="U39" s="4"/>
      <c r="V39" s="141"/>
      <c r="W39" s="141"/>
      <c r="X39" s="141"/>
      <c r="Y39" s="141"/>
      <c r="Z39" s="141"/>
      <c r="AA39" s="141"/>
      <c r="AB39" s="141"/>
      <c r="AC39" s="141"/>
      <c r="AD39" s="141"/>
      <c r="AE39" s="141"/>
      <c r="AF39" s="141"/>
      <c r="AG39" s="141"/>
      <c r="AH39" s="141"/>
      <c r="AI39" s="141"/>
      <c r="AJ39" s="141"/>
      <c r="AK39" s="147">
        <f t="shared" si="0"/>
        <v>0.33333333333333337</v>
      </c>
      <c r="AL39" s="141"/>
      <c r="AM39" s="141"/>
      <c r="AN39" s="141"/>
      <c r="AO39" s="141"/>
      <c r="AP39" s="141"/>
      <c r="AQ39" s="141"/>
      <c r="AR39" s="141"/>
      <c r="AS39" s="141"/>
      <c r="AT39" s="141"/>
    </row>
    <row r="40" spans="1:46" s="149" customFormat="1">
      <c r="A40" s="4"/>
      <c r="B40" s="35" t="s">
        <v>4</v>
      </c>
      <c r="C40" s="78"/>
      <c r="D40" s="78"/>
      <c r="E40" s="38">
        <f t="shared" si="13"/>
        <v>0</v>
      </c>
      <c r="F40" s="38">
        <f t="shared" si="13"/>
        <v>0</v>
      </c>
      <c r="G40" s="6">
        <f t="shared" si="14"/>
        <v>6</v>
      </c>
      <c r="H40" s="6" t="b">
        <f t="shared" si="15"/>
        <v>0</v>
      </c>
      <c r="I40" s="6" t="b">
        <f t="shared" si="16"/>
        <v>0</v>
      </c>
      <c r="J40" s="38" t="b">
        <f t="shared" si="17"/>
        <v>0</v>
      </c>
      <c r="K40" s="6">
        <f t="shared" si="18"/>
        <v>10</v>
      </c>
      <c r="L40" s="6" t="b">
        <f t="shared" si="19"/>
        <v>0</v>
      </c>
      <c r="M40" s="6" t="b">
        <f t="shared" si="20"/>
        <v>0</v>
      </c>
      <c r="N40" s="38" t="b">
        <f t="shared" si="21"/>
        <v>0</v>
      </c>
      <c r="O40" s="40">
        <f t="shared" si="22"/>
        <v>0</v>
      </c>
      <c r="P40" s="6">
        <f t="shared" si="23"/>
        <v>0</v>
      </c>
      <c r="Q40" s="6">
        <f t="shared" si="24"/>
        <v>0</v>
      </c>
      <c r="R40" s="42"/>
      <c r="S40" s="43" t="s">
        <v>38</v>
      </c>
      <c r="T40" s="44">
        <f>IF(T41&gt;0,(52.143-R38),0)</f>
        <v>0</v>
      </c>
      <c r="U40" s="4"/>
      <c r="V40" s="141"/>
      <c r="W40" s="141"/>
      <c r="X40" s="141"/>
      <c r="Y40" s="141"/>
      <c r="Z40" s="141"/>
      <c r="AA40" s="141"/>
      <c r="AB40" s="141"/>
      <c r="AC40" s="141"/>
      <c r="AD40" s="141"/>
      <c r="AE40" s="141"/>
      <c r="AF40" s="141"/>
      <c r="AG40" s="141"/>
      <c r="AH40" s="141"/>
      <c r="AI40" s="141"/>
      <c r="AJ40" s="141"/>
      <c r="AK40" s="147">
        <f t="shared" si="0"/>
        <v>0.34375000000000006</v>
      </c>
      <c r="AL40" s="141"/>
      <c r="AM40" s="141"/>
      <c r="AN40" s="141"/>
      <c r="AO40" s="141"/>
      <c r="AP40" s="141"/>
      <c r="AQ40" s="141"/>
      <c r="AR40" s="141"/>
      <c r="AS40" s="141"/>
      <c r="AT40" s="141"/>
    </row>
    <row r="41" spans="1:46" s="149" customFormat="1">
      <c r="A41" s="4"/>
      <c r="B41" s="35" t="s">
        <v>5</v>
      </c>
      <c r="C41" s="78"/>
      <c r="D41" s="78"/>
      <c r="E41" s="38">
        <f t="shared" si="13"/>
        <v>0</v>
      </c>
      <c r="F41" s="38">
        <f t="shared" si="13"/>
        <v>0</v>
      </c>
      <c r="G41" s="6">
        <f t="shared" si="14"/>
        <v>6</v>
      </c>
      <c r="H41" s="6" t="b">
        <f t="shared" si="15"/>
        <v>0</v>
      </c>
      <c r="I41" s="6" t="b">
        <f t="shared" si="16"/>
        <v>0</v>
      </c>
      <c r="J41" s="38" t="b">
        <f t="shared" si="17"/>
        <v>0</v>
      </c>
      <c r="K41" s="6">
        <f t="shared" si="18"/>
        <v>10</v>
      </c>
      <c r="L41" s="6" t="b">
        <f t="shared" si="19"/>
        <v>0</v>
      </c>
      <c r="M41" s="6" t="b">
        <f t="shared" si="20"/>
        <v>0</v>
      </c>
      <c r="N41" s="38" t="b">
        <f t="shared" si="21"/>
        <v>0</v>
      </c>
      <c r="O41" s="40">
        <f t="shared" si="22"/>
        <v>0</v>
      </c>
      <c r="P41" s="6">
        <f t="shared" si="23"/>
        <v>0</v>
      </c>
      <c r="Q41" s="6">
        <f t="shared" si="24"/>
        <v>0</v>
      </c>
      <c r="R41" s="42"/>
      <c r="S41" s="43" t="s">
        <v>37</v>
      </c>
      <c r="T41" s="44">
        <f>P44+Q44</f>
        <v>0</v>
      </c>
      <c r="U41" s="4"/>
      <c r="V41" s="141"/>
      <c r="W41" s="141"/>
      <c r="X41" s="141"/>
      <c r="Y41" s="141"/>
      <c r="Z41" s="141"/>
      <c r="AA41" s="141"/>
      <c r="AB41" s="141"/>
      <c r="AC41" s="141"/>
      <c r="AD41" s="141"/>
      <c r="AE41" s="141"/>
      <c r="AF41" s="141"/>
      <c r="AG41" s="141"/>
      <c r="AH41" s="141"/>
      <c r="AI41" s="141"/>
      <c r="AJ41" s="141"/>
      <c r="AK41" s="147">
        <f t="shared" si="0"/>
        <v>0.35416666666666674</v>
      </c>
      <c r="AL41" s="141"/>
      <c r="AM41" s="141"/>
      <c r="AN41" s="141"/>
      <c r="AO41" s="141"/>
      <c r="AP41" s="141"/>
      <c r="AQ41" s="141"/>
      <c r="AR41" s="141"/>
      <c r="AS41" s="141"/>
      <c r="AT41" s="141"/>
    </row>
    <row r="42" spans="1:46" s="149" customFormat="1">
      <c r="A42" s="4"/>
      <c r="B42" s="35" t="s">
        <v>6</v>
      </c>
      <c r="C42" s="78"/>
      <c r="D42" s="78"/>
      <c r="E42" s="38">
        <f t="shared" si="13"/>
        <v>0</v>
      </c>
      <c r="F42" s="38">
        <f t="shared" si="13"/>
        <v>0</v>
      </c>
      <c r="G42" s="6">
        <f t="shared" si="14"/>
        <v>6</v>
      </c>
      <c r="H42" s="6" t="b">
        <f t="shared" si="15"/>
        <v>0</v>
      </c>
      <c r="I42" s="6" t="b">
        <f t="shared" si="16"/>
        <v>0</v>
      </c>
      <c r="J42" s="38" t="b">
        <f t="shared" si="17"/>
        <v>0</v>
      </c>
      <c r="K42" s="6">
        <f t="shared" si="18"/>
        <v>10</v>
      </c>
      <c r="L42" s="6" t="b">
        <f t="shared" si="19"/>
        <v>0</v>
      </c>
      <c r="M42" s="6" t="b">
        <f t="shared" si="20"/>
        <v>0</v>
      </c>
      <c r="N42" s="38" t="b">
        <f t="shared" si="21"/>
        <v>0</v>
      </c>
      <c r="O42" s="40">
        <f t="shared" si="22"/>
        <v>0</v>
      </c>
      <c r="P42" s="6">
        <f t="shared" si="23"/>
        <v>0</v>
      </c>
      <c r="Q42" s="6">
        <f t="shared" si="24"/>
        <v>0</v>
      </c>
      <c r="R42" s="42"/>
      <c r="S42" s="43" t="s">
        <v>36</v>
      </c>
      <c r="T42" s="44">
        <f>P45+Q45</f>
        <v>0</v>
      </c>
      <c r="U42" s="4"/>
      <c r="V42" s="141"/>
      <c r="W42" s="141"/>
      <c r="X42" s="141"/>
      <c r="Y42" s="141"/>
      <c r="Z42" s="141"/>
      <c r="AA42" s="141"/>
      <c r="AB42" s="141"/>
      <c r="AC42" s="141"/>
      <c r="AD42" s="141"/>
      <c r="AE42" s="141"/>
      <c r="AF42" s="141"/>
      <c r="AG42" s="141"/>
      <c r="AH42" s="141"/>
      <c r="AI42" s="141"/>
      <c r="AJ42" s="141"/>
      <c r="AK42" s="147">
        <f t="shared" si="0"/>
        <v>0.36458333333333343</v>
      </c>
      <c r="AL42" s="141"/>
      <c r="AM42" s="141"/>
      <c r="AN42" s="141"/>
      <c r="AO42" s="141"/>
      <c r="AP42" s="141"/>
      <c r="AQ42" s="141"/>
      <c r="AR42" s="141"/>
      <c r="AS42" s="141"/>
      <c r="AT42" s="141"/>
    </row>
    <row r="43" spans="1:46" s="149" customFormat="1" ht="13.5" thickBot="1">
      <c r="A43" s="4"/>
      <c r="B43" s="46" t="s">
        <v>7</v>
      </c>
      <c r="C43" s="78"/>
      <c r="D43" s="78"/>
      <c r="E43" s="47">
        <f t="shared" si="13"/>
        <v>0</v>
      </c>
      <c r="F43" s="47">
        <f t="shared" si="13"/>
        <v>0</v>
      </c>
      <c r="G43" s="7">
        <f t="shared" si="14"/>
        <v>6</v>
      </c>
      <c r="H43" s="7" t="b">
        <f t="shared" si="15"/>
        <v>0</v>
      </c>
      <c r="I43" s="7" t="b">
        <f t="shared" si="16"/>
        <v>0</v>
      </c>
      <c r="J43" s="47" t="b">
        <f t="shared" si="17"/>
        <v>0</v>
      </c>
      <c r="K43" s="7">
        <f t="shared" si="18"/>
        <v>10</v>
      </c>
      <c r="L43" s="7" t="b">
        <f t="shared" si="19"/>
        <v>0</v>
      </c>
      <c r="M43" s="7" t="b">
        <f t="shared" si="20"/>
        <v>0</v>
      </c>
      <c r="N43" s="47" t="b">
        <f t="shared" si="21"/>
        <v>0</v>
      </c>
      <c r="O43" s="91">
        <f t="shared" si="22"/>
        <v>0</v>
      </c>
      <c r="P43" s="7">
        <v>0</v>
      </c>
      <c r="Q43" s="7">
        <f t="shared" si="24"/>
        <v>0</v>
      </c>
      <c r="R43" s="48"/>
      <c r="S43" s="48"/>
      <c r="T43" s="49"/>
      <c r="U43" s="4"/>
      <c r="V43" s="141"/>
      <c r="W43" s="141"/>
      <c r="X43" s="141"/>
      <c r="Y43" s="141"/>
      <c r="Z43" s="141"/>
      <c r="AA43" s="141"/>
      <c r="AB43" s="141"/>
      <c r="AC43" s="141"/>
      <c r="AD43" s="141"/>
      <c r="AE43" s="141"/>
      <c r="AF43" s="141"/>
      <c r="AG43" s="141"/>
      <c r="AH43" s="141"/>
      <c r="AI43" s="141"/>
      <c r="AJ43" s="141"/>
      <c r="AK43" s="147">
        <f t="shared" si="0"/>
        <v>0.37500000000000011</v>
      </c>
      <c r="AL43" s="141"/>
      <c r="AM43" s="141"/>
      <c r="AN43" s="141"/>
      <c r="AO43" s="141"/>
      <c r="AP43" s="141"/>
      <c r="AQ43" s="141"/>
      <c r="AR43" s="141"/>
      <c r="AS43" s="141"/>
      <c r="AT43" s="141"/>
    </row>
    <row r="44" spans="1:46" s="149" customFormat="1" hidden="1">
      <c r="A44" s="4"/>
      <c r="B44" s="5"/>
      <c r="C44" s="5"/>
      <c r="D44" s="5"/>
      <c r="E44" s="50"/>
      <c r="F44" s="50"/>
      <c r="G44" s="50"/>
      <c r="H44" s="50"/>
      <c r="I44" s="51"/>
      <c r="J44" s="51"/>
      <c r="K44" s="51"/>
      <c r="L44" s="51"/>
      <c r="M44" s="51"/>
      <c r="N44" s="51"/>
      <c r="O44" s="5"/>
      <c r="P44" s="51">
        <f>SUM(P37:P43)</f>
        <v>0</v>
      </c>
      <c r="Q44" s="51">
        <f>SUM(Q37:Q43)</f>
        <v>0</v>
      </c>
      <c r="R44" s="52"/>
      <c r="S44" s="52"/>
      <c r="T44" s="52"/>
      <c r="U44" s="4"/>
      <c r="V44" s="141"/>
      <c r="W44" s="141"/>
      <c r="X44" s="141"/>
      <c r="Y44" s="141"/>
      <c r="Z44" s="141"/>
      <c r="AA44" s="141"/>
      <c r="AB44" s="141"/>
      <c r="AC44" s="141"/>
      <c r="AD44" s="141"/>
      <c r="AE44" s="141"/>
      <c r="AF44" s="141"/>
      <c r="AG44" s="141"/>
      <c r="AH44" s="141"/>
      <c r="AI44" s="141"/>
      <c r="AJ44" s="141"/>
      <c r="AK44" s="147">
        <f t="shared" si="0"/>
        <v>0.3854166666666668</v>
      </c>
      <c r="AL44" s="141"/>
      <c r="AM44" s="141"/>
      <c r="AN44" s="141"/>
      <c r="AO44" s="141"/>
      <c r="AP44" s="141"/>
      <c r="AQ44" s="141"/>
      <c r="AR44" s="141"/>
      <c r="AS44" s="141"/>
      <c r="AT44" s="141"/>
    </row>
    <row r="45" spans="1:46" s="149" customFormat="1" hidden="1">
      <c r="A45" s="4"/>
      <c r="B45" s="5"/>
      <c r="C45" s="5"/>
      <c r="D45" s="5"/>
      <c r="E45" s="50"/>
      <c r="F45" s="50"/>
      <c r="G45" s="50"/>
      <c r="H45" s="50"/>
      <c r="I45" s="53"/>
      <c r="J45" s="53"/>
      <c r="K45" s="50"/>
      <c r="L45" s="50"/>
      <c r="M45" s="50"/>
      <c r="N45" s="50"/>
      <c r="O45" s="5"/>
      <c r="P45" s="53">
        <f>P44*T40</f>
        <v>0</v>
      </c>
      <c r="Q45" s="53">
        <f>T40*Q44</f>
        <v>0</v>
      </c>
      <c r="R45" s="52"/>
      <c r="S45" s="52"/>
      <c r="T45" s="52"/>
      <c r="U45" s="4"/>
      <c r="V45" s="141"/>
      <c r="W45" s="141"/>
      <c r="X45" s="141"/>
      <c r="Y45" s="141"/>
      <c r="Z45" s="141"/>
      <c r="AA45" s="141"/>
      <c r="AB45" s="141"/>
      <c r="AC45" s="141"/>
      <c r="AD45" s="141"/>
      <c r="AE45" s="141"/>
      <c r="AF45" s="141"/>
      <c r="AG45" s="141"/>
      <c r="AH45" s="141"/>
      <c r="AI45" s="141"/>
      <c r="AJ45" s="141"/>
      <c r="AK45" s="147">
        <f t="shared" si="0"/>
        <v>0.39583333333333348</v>
      </c>
      <c r="AL45" s="141"/>
      <c r="AM45" s="141"/>
      <c r="AN45" s="141"/>
      <c r="AO45" s="141"/>
      <c r="AP45" s="141"/>
      <c r="AQ45" s="141"/>
      <c r="AR45" s="141"/>
      <c r="AS45" s="141"/>
      <c r="AT45" s="141"/>
    </row>
    <row r="46" spans="1:46" s="149" customFormat="1" ht="6" customHeight="1">
      <c r="A46" s="4"/>
      <c r="B46" s="4"/>
      <c r="C46" s="4"/>
      <c r="D46" s="4"/>
      <c r="E46" s="6"/>
      <c r="F46" s="6"/>
      <c r="G46" s="6"/>
      <c r="H46" s="6"/>
      <c r="I46" s="54"/>
      <c r="J46" s="54"/>
      <c r="K46" s="6"/>
      <c r="L46" s="6"/>
      <c r="M46" s="6"/>
      <c r="N46" s="6"/>
      <c r="O46" s="4"/>
      <c r="P46" s="54"/>
      <c r="Q46" s="54"/>
      <c r="R46" s="30"/>
      <c r="S46" s="30"/>
      <c r="T46" s="30"/>
      <c r="U46" s="4"/>
      <c r="V46" s="141"/>
      <c r="W46" s="141"/>
      <c r="X46" s="141"/>
      <c r="Y46" s="141"/>
      <c r="Z46" s="141"/>
      <c r="AA46" s="141"/>
      <c r="AB46" s="141"/>
      <c r="AC46" s="141"/>
      <c r="AD46" s="141"/>
      <c r="AE46" s="141"/>
      <c r="AF46" s="141"/>
      <c r="AG46" s="141"/>
      <c r="AH46" s="141"/>
      <c r="AI46" s="141"/>
      <c r="AJ46" s="141"/>
      <c r="AK46" s="147">
        <f t="shared" si="0"/>
        <v>0.40625000000000017</v>
      </c>
      <c r="AL46" s="141"/>
      <c r="AM46" s="141"/>
      <c r="AN46" s="141"/>
      <c r="AO46" s="141"/>
      <c r="AP46" s="141"/>
      <c r="AQ46" s="141"/>
      <c r="AR46" s="141"/>
      <c r="AS46" s="141"/>
      <c r="AT46" s="141"/>
    </row>
    <row r="47" spans="1:46" ht="11.45" customHeight="1" thickBot="1">
      <c r="A47" s="4"/>
      <c r="B47" s="4"/>
      <c r="C47" s="4"/>
      <c r="D47" s="4"/>
      <c r="E47" s="4"/>
      <c r="F47" s="4"/>
      <c r="G47" s="4"/>
      <c r="H47" s="55"/>
      <c r="I47" s="56"/>
      <c r="J47" s="4"/>
      <c r="K47" s="4"/>
      <c r="L47" s="4"/>
      <c r="M47" s="4"/>
      <c r="N47" s="4"/>
      <c r="O47" s="4"/>
      <c r="P47" s="4"/>
      <c r="Q47" s="4"/>
      <c r="R47" s="4"/>
      <c r="S47" s="4"/>
      <c r="T47" s="4"/>
      <c r="U47" s="4"/>
      <c r="Z47" s="141"/>
      <c r="AK47" s="147">
        <f t="shared" si="0"/>
        <v>0.41666666666666685</v>
      </c>
    </row>
    <row r="48" spans="1:46" ht="16.5" customHeight="1" thickBot="1">
      <c r="A48" s="4"/>
      <c r="B48" s="213" t="s">
        <v>0</v>
      </c>
      <c r="C48" s="214"/>
      <c r="D48" s="4"/>
      <c r="E48" s="4"/>
      <c r="F48" s="4"/>
      <c r="G48" s="4"/>
      <c r="H48" s="4"/>
      <c r="I48" s="4"/>
      <c r="J48" s="4"/>
      <c r="K48" s="4"/>
      <c r="L48" s="4"/>
      <c r="M48" s="4"/>
      <c r="N48" s="4"/>
      <c r="O48" s="4"/>
      <c r="P48" s="4"/>
      <c r="Q48" s="4"/>
      <c r="R48" s="57" t="s">
        <v>41</v>
      </c>
      <c r="S48" s="207">
        <f>SUM(T7,T28)</f>
        <v>0</v>
      </c>
      <c r="T48" s="208"/>
      <c r="U48" s="4"/>
      <c r="V48" s="150"/>
      <c r="W48" s="150"/>
      <c r="X48" s="150"/>
      <c r="Y48" s="150"/>
      <c r="Z48" s="150"/>
      <c r="AA48" s="150"/>
      <c r="AB48" s="150"/>
      <c r="AK48" s="147">
        <f t="shared" si="0"/>
        <v>0.42708333333333354</v>
      </c>
    </row>
    <row r="49" spans="1:37" ht="16.5" thickBot="1">
      <c r="A49" s="4"/>
      <c r="B49" s="205"/>
      <c r="C49" s="206"/>
      <c r="D49" s="4"/>
      <c r="E49" s="4"/>
      <c r="F49" s="4"/>
      <c r="G49" s="4"/>
      <c r="H49" s="4"/>
      <c r="I49" s="4"/>
      <c r="J49" s="4"/>
      <c r="K49" s="4"/>
      <c r="L49" s="4"/>
      <c r="M49" s="4"/>
      <c r="N49" s="4"/>
      <c r="O49" s="4"/>
      <c r="P49" s="4"/>
      <c r="Q49" s="4"/>
      <c r="R49" s="57" t="s">
        <v>34</v>
      </c>
      <c r="S49" s="207">
        <f>S48+'Custom pg2'!S48:T48</f>
        <v>0</v>
      </c>
      <c r="T49" s="208"/>
      <c r="U49" s="4"/>
      <c r="AK49" s="147">
        <f t="shared" si="0"/>
        <v>0.43750000000000022</v>
      </c>
    </row>
    <row r="50" spans="1:37" ht="14.25">
      <c r="A50" s="4"/>
      <c r="B50" s="4"/>
      <c r="C50" s="4"/>
      <c r="D50" s="4"/>
      <c r="E50" s="4"/>
      <c r="F50" s="4"/>
      <c r="G50" s="4"/>
      <c r="H50" s="4"/>
      <c r="I50" s="4"/>
      <c r="J50" s="4"/>
      <c r="K50" s="4"/>
      <c r="L50" s="4"/>
      <c r="M50" s="4"/>
      <c r="N50" s="4"/>
      <c r="O50" s="58"/>
      <c r="P50" s="58"/>
      <c r="Q50" s="58"/>
      <c r="R50" s="4"/>
      <c r="S50" s="4"/>
      <c r="T50" s="4"/>
      <c r="U50" s="4"/>
      <c r="AK50" s="147">
        <f t="shared" si="0"/>
        <v>0.44791666666666691</v>
      </c>
    </row>
    <row r="51" spans="1:37" ht="15.75">
      <c r="A51" s="209"/>
      <c r="B51" s="209"/>
      <c r="C51" s="209"/>
      <c r="D51" s="209"/>
      <c r="E51" s="209"/>
      <c r="F51" s="209"/>
      <c r="G51" s="209"/>
      <c r="H51" s="209"/>
      <c r="I51" s="209"/>
      <c r="J51" s="209"/>
      <c r="K51" s="209"/>
      <c r="L51" s="209"/>
      <c r="M51" s="209"/>
      <c r="N51" s="209"/>
      <c r="O51" s="209"/>
      <c r="P51" s="209"/>
      <c r="Q51" s="209"/>
      <c r="R51" s="209"/>
      <c r="S51" s="209"/>
      <c r="T51" s="209"/>
      <c r="U51" s="209"/>
      <c r="AK51" s="147">
        <f t="shared" si="0"/>
        <v>0.45833333333333359</v>
      </c>
    </row>
    <row r="52" spans="1:37" ht="15.75" hidden="1">
      <c r="AA52" s="151"/>
      <c r="AK52" s="147">
        <f t="shared" si="0"/>
        <v>0.46875000000000028</v>
      </c>
    </row>
    <row r="53" spans="1:37" hidden="1">
      <c r="AK53" s="147">
        <f t="shared" si="0"/>
        <v>0.47916666666666696</v>
      </c>
    </row>
    <row r="54" spans="1:37" hidden="1">
      <c r="AK54" s="147">
        <f t="shared" si="0"/>
        <v>0.48958333333333365</v>
      </c>
    </row>
    <row r="55" spans="1:37" hidden="1">
      <c r="AK55" s="147">
        <f t="shared" si="0"/>
        <v>0.50000000000000033</v>
      </c>
    </row>
    <row r="56" spans="1:37" hidden="1">
      <c r="AK56" s="147">
        <f t="shared" si="0"/>
        <v>0.51041666666666696</v>
      </c>
    </row>
    <row r="57" spans="1:37" hidden="1">
      <c r="AK57" s="147">
        <f t="shared" si="0"/>
        <v>0.52083333333333359</v>
      </c>
    </row>
    <row r="58" spans="1:37" hidden="1">
      <c r="AK58" s="147">
        <f t="shared" si="0"/>
        <v>0.53125000000000022</v>
      </c>
    </row>
    <row r="59" spans="1:37" hidden="1">
      <c r="AK59" s="147">
        <f t="shared" si="0"/>
        <v>0.54166666666666685</v>
      </c>
    </row>
    <row r="60" spans="1:37" hidden="1">
      <c r="AK60" s="147">
        <f t="shared" si="0"/>
        <v>0.55208333333333348</v>
      </c>
    </row>
    <row r="61" spans="1:37" hidden="1">
      <c r="AK61" s="147">
        <f t="shared" si="0"/>
        <v>0.56250000000000011</v>
      </c>
    </row>
    <row r="62" spans="1:37" hidden="1">
      <c r="AK62" s="147">
        <f t="shared" si="0"/>
        <v>0.57291666666666674</v>
      </c>
    </row>
    <row r="63" spans="1:37" hidden="1">
      <c r="AK63" s="147">
        <f t="shared" si="0"/>
        <v>0.58333333333333337</v>
      </c>
    </row>
    <row r="64" spans="1:37" hidden="1">
      <c r="AK64" s="147">
        <f t="shared" si="0"/>
        <v>0.59375</v>
      </c>
    </row>
    <row r="65" spans="37:37" hidden="1">
      <c r="AK65" s="147">
        <f t="shared" si="0"/>
        <v>0.60416666666666663</v>
      </c>
    </row>
    <row r="66" spans="37:37" hidden="1">
      <c r="AK66" s="147">
        <f t="shared" si="0"/>
        <v>0.61458333333333326</v>
      </c>
    </row>
    <row r="67" spans="37:37" hidden="1">
      <c r="AK67" s="147">
        <f t="shared" si="0"/>
        <v>0.62499999999999989</v>
      </c>
    </row>
    <row r="68" spans="37:37" hidden="1">
      <c r="AK68" s="147">
        <f t="shared" si="0"/>
        <v>0.63541666666666652</v>
      </c>
    </row>
    <row r="69" spans="37:37" hidden="1">
      <c r="AK69" s="147">
        <f t="shared" si="0"/>
        <v>0.64583333333333315</v>
      </c>
    </row>
    <row r="70" spans="37:37" hidden="1">
      <c r="AK70" s="147">
        <f t="shared" si="0"/>
        <v>0.65624999999999978</v>
      </c>
    </row>
    <row r="71" spans="37:37" hidden="1">
      <c r="AK71" s="147">
        <f t="shared" si="0"/>
        <v>0.66666666666666641</v>
      </c>
    </row>
    <row r="72" spans="37:37" hidden="1">
      <c r="AK72" s="147">
        <f t="shared" ref="AK72:AK102" si="25">AK71+((15/60)/24)</f>
        <v>0.67708333333333304</v>
      </c>
    </row>
    <row r="73" spans="37:37" hidden="1">
      <c r="AK73" s="147">
        <f t="shared" si="25"/>
        <v>0.68749999999999967</v>
      </c>
    </row>
    <row r="74" spans="37:37" hidden="1">
      <c r="AK74" s="147">
        <f t="shared" si="25"/>
        <v>0.6979166666666663</v>
      </c>
    </row>
    <row r="75" spans="37:37" hidden="1">
      <c r="AK75" s="147">
        <f t="shared" si="25"/>
        <v>0.70833333333333293</v>
      </c>
    </row>
    <row r="76" spans="37:37" hidden="1">
      <c r="AK76" s="147">
        <f t="shared" si="25"/>
        <v>0.71874999999999956</v>
      </c>
    </row>
    <row r="77" spans="37:37" hidden="1">
      <c r="AK77" s="147">
        <f t="shared" si="25"/>
        <v>0.72916666666666619</v>
      </c>
    </row>
    <row r="78" spans="37:37" hidden="1">
      <c r="AK78" s="147">
        <f t="shared" si="25"/>
        <v>0.73958333333333282</v>
      </c>
    </row>
    <row r="79" spans="37:37" hidden="1">
      <c r="AK79" s="147">
        <f t="shared" si="25"/>
        <v>0.74999999999999944</v>
      </c>
    </row>
    <row r="80" spans="37:37" hidden="1">
      <c r="AK80" s="147">
        <f t="shared" si="25"/>
        <v>0.76041666666666607</v>
      </c>
    </row>
    <row r="81" spans="37:37" hidden="1">
      <c r="AK81" s="147">
        <f t="shared" si="25"/>
        <v>0.7708333333333327</v>
      </c>
    </row>
    <row r="82" spans="37:37" hidden="1">
      <c r="AK82" s="147">
        <f t="shared" si="25"/>
        <v>0.78124999999999933</v>
      </c>
    </row>
    <row r="83" spans="37:37" hidden="1">
      <c r="AK83" s="147">
        <f t="shared" si="25"/>
        <v>0.79166666666666596</v>
      </c>
    </row>
    <row r="84" spans="37:37" hidden="1">
      <c r="AK84" s="147">
        <f t="shared" si="25"/>
        <v>0.80208333333333259</v>
      </c>
    </row>
    <row r="85" spans="37:37" hidden="1">
      <c r="AK85" s="147">
        <f t="shared" si="25"/>
        <v>0.81249999999999922</v>
      </c>
    </row>
    <row r="86" spans="37:37" hidden="1">
      <c r="AK86" s="147">
        <f t="shared" si="25"/>
        <v>0.82291666666666585</v>
      </c>
    </row>
    <row r="87" spans="37:37" hidden="1">
      <c r="AK87" s="147">
        <f t="shared" si="25"/>
        <v>0.83333333333333248</v>
      </c>
    </row>
    <row r="88" spans="37:37" hidden="1">
      <c r="AK88" s="147">
        <f t="shared" si="25"/>
        <v>0.84374999999999911</v>
      </c>
    </row>
    <row r="89" spans="37:37" hidden="1">
      <c r="AK89" s="147">
        <f t="shared" si="25"/>
        <v>0.85416666666666574</v>
      </c>
    </row>
    <row r="90" spans="37:37" hidden="1">
      <c r="AK90" s="147">
        <f t="shared" si="25"/>
        <v>0.86458333333333237</v>
      </c>
    </row>
    <row r="91" spans="37:37" hidden="1">
      <c r="AK91" s="147">
        <f t="shared" si="25"/>
        <v>0.874999999999999</v>
      </c>
    </row>
    <row r="92" spans="37:37" hidden="1">
      <c r="AK92" s="147">
        <f t="shared" si="25"/>
        <v>0.88541666666666563</v>
      </c>
    </row>
    <row r="93" spans="37:37" hidden="1">
      <c r="AK93" s="147">
        <f t="shared" si="25"/>
        <v>0.89583333333333226</v>
      </c>
    </row>
    <row r="94" spans="37:37" hidden="1">
      <c r="AK94" s="147">
        <f t="shared" si="25"/>
        <v>0.90624999999999889</v>
      </c>
    </row>
    <row r="95" spans="37:37" hidden="1">
      <c r="AK95" s="147">
        <f t="shared" si="25"/>
        <v>0.91666666666666552</v>
      </c>
    </row>
    <row r="96" spans="37:37" hidden="1">
      <c r="AK96" s="147">
        <f t="shared" si="25"/>
        <v>0.92708333333333215</v>
      </c>
    </row>
    <row r="97" spans="37:37" hidden="1">
      <c r="AK97" s="147">
        <f t="shared" si="25"/>
        <v>0.93749999999999878</v>
      </c>
    </row>
    <row r="98" spans="37:37" hidden="1">
      <c r="AK98" s="147">
        <f t="shared" si="25"/>
        <v>0.94791666666666541</v>
      </c>
    </row>
    <row r="99" spans="37:37" hidden="1">
      <c r="AK99" s="147">
        <f t="shared" si="25"/>
        <v>0.95833333333333204</v>
      </c>
    </row>
    <row r="100" spans="37:37" hidden="1">
      <c r="AK100" s="147">
        <f t="shared" si="25"/>
        <v>0.96874999999999867</v>
      </c>
    </row>
    <row r="101" spans="37:37" hidden="1">
      <c r="AK101" s="147">
        <f t="shared" si="25"/>
        <v>0.9791666666666653</v>
      </c>
    </row>
    <row r="102" spans="37:37" hidden="1">
      <c r="AK102" s="147">
        <f t="shared" si="25"/>
        <v>0.98958333333333193</v>
      </c>
    </row>
    <row r="103" spans="37:37" hidden="1">
      <c r="AK103" s="147"/>
    </row>
    <row r="104" spans="37:37" hidden="1">
      <c r="AK104" s="147"/>
    </row>
    <row r="105" spans="37:37" hidden="1">
      <c r="AK105" s="147"/>
    </row>
    <row r="106" spans="37:37" hidden="1">
      <c r="AK106" s="147"/>
    </row>
    <row r="107" spans="37:37" hidden="1">
      <c r="AK107" s="147"/>
    </row>
    <row r="108" spans="37:37" hidden="1">
      <c r="AK108" s="147"/>
    </row>
    <row r="109" spans="37:37" hidden="1">
      <c r="AK109" s="147"/>
    </row>
    <row r="110" spans="37:37" hidden="1">
      <c r="AK110" s="147"/>
    </row>
    <row r="111" spans="37:37" hidden="1">
      <c r="AK111" s="147"/>
    </row>
    <row r="112" spans="37:37" hidden="1">
      <c r="AK112" s="147"/>
    </row>
    <row r="113" spans="37:37" hidden="1">
      <c r="AK113" s="147"/>
    </row>
    <row r="114" spans="37:37" hidden="1">
      <c r="AK114" s="147"/>
    </row>
    <row r="115" spans="37:37" hidden="1">
      <c r="AK115" s="147"/>
    </row>
    <row r="116" spans="37:37" hidden="1">
      <c r="AK116" s="147"/>
    </row>
    <row r="117" spans="37:37" hidden="1">
      <c r="AK117" s="147"/>
    </row>
    <row r="118" spans="37:37" hidden="1">
      <c r="AK118" s="147"/>
    </row>
    <row r="119" spans="37:37" hidden="1">
      <c r="AK119" s="147"/>
    </row>
    <row r="120" spans="37:37" hidden="1">
      <c r="AK120" s="147"/>
    </row>
    <row r="121" spans="37:37" hidden="1">
      <c r="AK121" s="147"/>
    </row>
    <row r="122" spans="37:37" hidden="1">
      <c r="AK122" s="147"/>
    </row>
    <row r="123" spans="37:37" hidden="1">
      <c r="AK123" s="147"/>
    </row>
    <row r="124" spans="37:37" hidden="1">
      <c r="AK124" s="147"/>
    </row>
    <row r="125" spans="37:37" hidden="1">
      <c r="AK125" s="147"/>
    </row>
    <row r="126" spans="37:37" hidden="1">
      <c r="AK126" s="147"/>
    </row>
    <row r="127" spans="37:37" hidden="1">
      <c r="AK127" s="147"/>
    </row>
    <row r="128" spans="37:37" hidden="1">
      <c r="AK128" s="147"/>
    </row>
    <row r="129" spans="37:37" hidden="1">
      <c r="AK129" s="147"/>
    </row>
    <row r="130" spans="37:37" hidden="1">
      <c r="AK130" s="147"/>
    </row>
    <row r="131" spans="37:37" hidden="1">
      <c r="AK131" s="147"/>
    </row>
    <row r="132" spans="37:37" hidden="1">
      <c r="AK132" s="147"/>
    </row>
    <row r="133" spans="37:37" hidden="1">
      <c r="AK133" s="147"/>
    </row>
    <row r="134" spans="37:37" hidden="1">
      <c r="AK134" s="147"/>
    </row>
    <row r="135" spans="37:37" hidden="1">
      <c r="AK135" s="147"/>
    </row>
    <row r="136" spans="37:37" hidden="1">
      <c r="AK136" s="147"/>
    </row>
    <row r="137" spans="37:37" hidden="1">
      <c r="AK137" s="147"/>
    </row>
    <row r="138" spans="37:37" hidden="1">
      <c r="AK138" s="147"/>
    </row>
    <row r="139" spans="37:37" hidden="1">
      <c r="AK139" s="147"/>
    </row>
    <row r="140" spans="37:37" hidden="1">
      <c r="AK140" s="147"/>
    </row>
    <row r="141" spans="37:37" hidden="1">
      <c r="AK141" s="147"/>
    </row>
    <row r="142" spans="37:37" hidden="1">
      <c r="AK142" s="147"/>
    </row>
    <row r="143" spans="37:37" hidden="1">
      <c r="AK143" s="147"/>
    </row>
    <row r="144" spans="37:37" hidden="1">
      <c r="AK144" s="147"/>
    </row>
    <row r="145" spans="37:37" hidden="1">
      <c r="AK145" s="147"/>
    </row>
    <row r="146" spans="37:37" hidden="1">
      <c r="AK146" s="147"/>
    </row>
    <row r="147" spans="37:37" hidden="1">
      <c r="AK147" s="147"/>
    </row>
    <row r="148" spans="37:37" hidden="1">
      <c r="AK148" s="147"/>
    </row>
    <row r="149" spans="37:37" hidden="1">
      <c r="AK149" s="147"/>
    </row>
    <row r="150" spans="37:37" hidden="1">
      <c r="AK150" s="147"/>
    </row>
    <row r="151" spans="37:37" hidden="1">
      <c r="AK151" s="147"/>
    </row>
    <row r="152" spans="37:37" hidden="1">
      <c r="AK152" s="147"/>
    </row>
    <row r="153" spans="37:37" hidden="1">
      <c r="AK153" s="147"/>
    </row>
    <row r="154" spans="37:37" hidden="1">
      <c r="AK154" s="147"/>
    </row>
    <row r="155" spans="37:37" hidden="1">
      <c r="AK155" s="147"/>
    </row>
    <row r="156" spans="37:37" hidden="1">
      <c r="AK156" s="147"/>
    </row>
    <row r="157" spans="37:37" hidden="1">
      <c r="AK157" s="147"/>
    </row>
    <row r="158" spans="37:37" hidden="1">
      <c r="AK158" s="147"/>
    </row>
    <row r="159" spans="37:37" hidden="1">
      <c r="AK159" s="147"/>
    </row>
    <row r="160" spans="37:37" hidden="1">
      <c r="AK160" s="147"/>
    </row>
    <row r="161" spans="37:37" hidden="1">
      <c r="AK161" s="147"/>
    </row>
    <row r="162" spans="37:37" hidden="1">
      <c r="AK162" s="147"/>
    </row>
    <row r="163" spans="37:37" hidden="1">
      <c r="AK163" s="147"/>
    </row>
    <row r="164" spans="37:37" hidden="1">
      <c r="AK164" s="147"/>
    </row>
    <row r="165" spans="37:37" hidden="1">
      <c r="AK165" s="147"/>
    </row>
    <row r="166" spans="37:37" hidden="1">
      <c r="AK166" s="147"/>
    </row>
    <row r="167" spans="37:37" hidden="1">
      <c r="AK167" s="147"/>
    </row>
    <row r="168" spans="37:37" hidden="1">
      <c r="AK168" s="147"/>
    </row>
    <row r="169" spans="37:37" hidden="1">
      <c r="AK169" s="147"/>
    </row>
    <row r="170" spans="37:37" hidden="1">
      <c r="AK170" s="147"/>
    </row>
    <row r="171" spans="37:37" hidden="1">
      <c r="AK171" s="147"/>
    </row>
    <row r="172" spans="37:37" hidden="1">
      <c r="AK172" s="147"/>
    </row>
    <row r="173" spans="37:37" hidden="1">
      <c r="AK173" s="147"/>
    </row>
    <row r="174" spans="37:37" hidden="1">
      <c r="AK174" s="147"/>
    </row>
    <row r="175" spans="37:37" hidden="1">
      <c r="AK175" s="147"/>
    </row>
    <row r="176" spans="37:37" hidden="1">
      <c r="AK176" s="147"/>
    </row>
    <row r="177" spans="37:37" hidden="1">
      <c r="AK177" s="147"/>
    </row>
    <row r="178" spans="37:37" hidden="1">
      <c r="AK178" s="147"/>
    </row>
    <row r="179" spans="37:37" hidden="1">
      <c r="AK179" s="147"/>
    </row>
    <row r="180" spans="37:37" hidden="1">
      <c r="AK180" s="147"/>
    </row>
    <row r="181" spans="37:37" hidden="1">
      <c r="AK181" s="147"/>
    </row>
    <row r="182" spans="37:37" hidden="1">
      <c r="AK182" s="147"/>
    </row>
    <row r="183" spans="37:37" hidden="1">
      <c r="AK183" s="147"/>
    </row>
    <row r="184" spans="37:37" hidden="1">
      <c r="AK184" s="147"/>
    </row>
    <row r="185" spans="37:37" hidden="1">
      <c r="AK185" s="147"/>
    </row>
    <row r="186" spans="37:37" hidden="1">
      <c r="AK186" s="147"/>
    </row>
    <row r="187" spans="37:37" hidden="1">
      <c r="AK187" s="147"/>
    </row>
    <row r="188" spans="37:37" hidden="1">
      <c r="AK188" s="147"/>
    </row>
    <row r="189" spans="37:37" hidden="1">
      <c r="AK189" s="147"/>
    </row>
    <row r="190" spans="37:37" hidden="1">
      <c r="AK190" s="147"/>
    </row>
    <row r="191" spans="37:37" hidden="1">
      <c r="AK191" s="147"/>
    </row>
    <row r="192" spans="37:37" hidden="1">
      <c r="AK192" s="147"/>
    </row>
    <row r="193" spans="37:37" hidden="1">
      <c r="AK193" s="147"/>
    </row>
    <row r="194" spans="37:37" hidden="1">
      <c r="AK194" s="147"/>
    </row>
  </sheetData>
  <sheetProtection password="F209" sheet="1" selectLockedCells="1"/>
  <mergeCells count="39">
    <mergeCell ref="S2:T2"/>
    <mergeCell ref="B49:C49"/>
    <mergeCell ref="S49:T49"/>
    <mergeCell ref="A51:U51"/>
    <mergeCell ref="T33:T34"/>
    <mergeCell ref="R34:S34"/>
    <mergeCell ref="B35:T35"/>
    <mergeCell ref="A37:A38"/>
    <mergeCell ref="B48:C48"/>
    <mergeCell ref="S48:T48"/>
    <mergeCell ref="T12:T13"/>
    <mergeCell ref="A16:A17"/>
    <mergeCell ref="C26:D26"/>
    <mergeCell ref="B27:O34"/>
    <mergeCell ref="R27:S27"/>
    <mergeCell ref="R28:S28"/>
    <mergeCell ref="R13:S13"/>
    <mergeCell ref="R33:S33"/>
    <mergeCell ref="T28:T32"/>
    <mergeCell ref="R29:S29"/>
    <mergeCell ref="R30:S30"/>
    <mergeCell ref="R31:S31"/>
    <mergeCell ref="R32:S32"/>
    <mergeCell ref="C3:O3"/>
    <mergeCell ref="R9:S9"/>
    <mergeCell ref="B14:T14"/>
    <mergeCell ref="B1:T1"/>
    <mergeCell ref="B4:T4"/>
    <mergeCell ref="C5:D5"/>
    <mergeCell ref="B6:O13"/>
    <mergeCell ref="R6:S6"/>
    <mergeCell ref="R7:S7"/>
    <mergeCell ref="T7:T11"/>
    <mergeCell ref="R8:S8"/>
    <mergeCell ref="R10:S10"/>
    <mergeCell ref="R11:S11"/>
    <mergeCell ref="R12:S12"/>
    <mergeCell ref="R3:S3"/>
    <mergeCell ref="B2:R2"/>
  </mergeCells>
  <dataValidations count="1">
    <dataValidation type="list" showInputMessage="1" showErrorMessage="1" sqref="C16:D22 C37:D43">
      <formula1>$AK$6:$AK$102</formula1>
    </dataValidation>
  </dataValidations>
  <pageMargins left="0.25" right="0.25" top="0.4" bottom="0.4" header="0.5" footer="0.34"/>
  <pageSetup firstPageNumber="2" fitToHeight="2" orientation="portrait" r:id="rId1"/>
  <headerFooter alignWithMargins="0">
    <oddFooter>&amp;LEasySave Plus Custom Application&amp;RApplication Version: 9/07/2018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AT194"/>
  <sheetViews>
    <sheetView zoomScaleNormal="100" zoomScaleSheetLayoutView="100" workbookViewId="0">
      <selection activeCell="B27" sqref="B27:O34"/>
    </sheetView>
  </sheetViews>
  <sheetFormatPr defaultColWidth="0" defaultRowHeight="12.75" zeroHeight="1"/>
  <cols>
    <col min="1" max="1" width="1.5703125" style="18" customWidth="1"/>
    <col min="2" max="4" width="16.5703125" style="18" customWidth="1"/>
    <col min="5" max="6" width="5" style="18" hidden="1" customWidth="1"/>
    <col min="7" max="7" width="5.7109375" style="18" hidden="1" customWidth="1"/>
    <col min="8" max="8" width="7.28515625" style="18" hidden="1" customWidth="1"/>
    <col min="9" max="10" width="7.7109375" style="18" hidden="1" customWidth="1"/>
    <col min="11" max="11" width="5.140625" style="18" hidden="1" customWidth="1"/>
    <col min="12" max="12" width="7" style="18" hidden="1" customWidth="1"/>
    <col min="13" max="14" width="7.140625" style="18" hidden="1" customWidth="1"/>
    <col min="15" max="15" width="12.5703125" style="18" customWidth="1"/>
    <col min="16" max="17" width="6.5703125" style="18" hidden="1" customWidth="1"/>
    <col min="18" max="18" width="12.5703125" style="18" customWidth="1"/>
    <col min="19" max="19" width="6.42578125" style="18" bestFit="1" customWidth="1"/>
    <col min="20" max="20" width="18.5703125" style="18" customWidth="1"/>
    <col min="21" max="21" width="1.5703125" style="18" customWidth="1"/>
    <col min="22" max="24" width="12.5703125" style="17" hidden="1" customWidth="1"/>
    <col min="25" max="25" width="2.5703125" style="17" hidden="1" customWidth="1"/>
    <col min="26" max="26" width="14.5703125" style="24" hidden="1" customWidth="1"/>
    <col min="27" max="27" width="17.140625" style="17" hidden="1" customWidth="1"/>
    <col min="28" max="28" width="10.5703125" style="17" hidden="1" customWidth="1"/>
    <col min="29" max="29" width="10.7109375" style="17" hidden="1" customWidth="1"/>
    <col min="30" max="34" width="8.7109375" style="17" hidden="1" customWidth="1"/>
    <col min="35" max="35" width="8.85546875" style="17" hidden="1" customWidth="1"/>
    <col min="36" max="38" width="8.7109375" style="17" hidden="1" customWidth="1"/>
    <col min="39" max="39" width="0.85546875" style="17" hidden="1" customWidth="1"/>
    <col min="40" max="46" width="8.7109375" style="17" hidden="1" customWidth="1"/>
    <col min="47" max="16384" width="8.7109375" style="18" hidden="1"/>
  </cols>
  <sheetData>
    <row r="1" spans="1:46" ht="23.25" customHeight="1">
      <c r="A1" s="87"/>
      <c r="B1" s="182" t="s">
        <v>122</v>
      </c>
      <c r="C1" s="182"/>
      <c r="D1" s="182"/>
      <c r="E1" s="182"/>
      <c r="F1" s="182"/>
      <c r="G1" s="182"/>
      <c r="H1" s="182"/>
      <c r="I1" s="182"/>
      <c r="J1" s="182"/>
      <c r="K1" s="182"/>
      <c r="L1" s="182"/>
      <c r="M1" s="182"/>
      <c r="N1" s="182"/>
      <c r="O1" s="182"/>
      <c r="P1" s="182"/>
      <c r="Q1" s="182"/>
      <c r="R1" s="182"/>
      <c r="S1" s="182"/>
      <c r="T1" s="182"/>
      <c r="U1" s="29"/>
      <c r="V1" s="16"/>
      <c r="W1" s="16"/>
      <c r="X1" s="16"/>
      <c r="Y1" s="16"/>
      <c r="Z1" s="16"/>
      <c r="AA1" s="16"/>
      <c r="AB1" s="16"/>
    </row>
    <row r="2" spans="1:46" ht="23.25" customHeight="1">
      <c r="A2" s="87"/>
      <c r="B2" s="200" t="s">
        <v>131</v>
      </c>
      <c r="C2" s="200"/>
      <c r="D2" s="200"/>
      <c r="E2" s="200"/>
      <c r="F2" s="200"/>
      <c r="G2" s="200"/>
      <c r="H2" s="200"/>
      <c r="I2" s="200"/>
      <c r="J2" s="200"/>
      <c r="K2" s="200"/>
      <c r="L2" s="200"/>
      <c r="M2" s="200"/>
      <c r="N2" s="200"/>
      <c r="O2" s="200"/>
      <c r="P2" s="200"/>
      <c r="Q2" s="200"/>
      <c r="R2" s="200"/>
      <c r="S2" s="203">
        <v>43350</v>
      </c>
      <c r="T2" s="204"/>
      <c r="U2" s="29"/>
      <c r="V2" s="16"/>
      <c r="W2" s="16"/>
      <c r="X2" s="16"/>
      <c r="Y2" s="16"/>
      <c r="Z2" s="16"/>
      <c r="AA2" s="16"/>
      <c r="AB2" s="16"/>
    </row>
    <row r="3" spans="1:46" ht="12.75" customHeight="1">
      <c r="A3" s="28"/>
      <c r="B3" s="88" t="s">
        <v>83</v>
      </c>
      <c r="C3" s="176"/>
      <c r="D3" s="177"/>
      <c r="E3" s="177"/>
      <c r="F3" s="177"/>
      <c r="G3" s="177"/>
      <c r="H3" s="177"/>
      <c r="I3" s="177"/>
      <c r="J3" s="177"/>
      <c r="K3" s="177"/>
      <c r="L3" s="177"/>
      <c r="M3" s="177"/>
      <c r="N3" s="177"/>
      <c r="O3" s="177"/>
      <c r="P3" s="137"/>
      <c r="Q3" s="137"/>
      <c r="R3" s="199" t="s">
        <v>110</v>
      </c>
      <c r="S3" s="199"/>
      <c r="T3" s="138"/>
      <c r="U3" s="31"/>
      <c r="V3" s="16"/>
      <c r="W3" s="16"/>
      <c r="X3" s="16"/>
      <c r="Y3" s="16"/>
      <c r="Z3" s="16"/>
      <c r="AA3" s="16"/>
      <c r="AB3" s="16"/>
    </row>
    <row r="4" spans="1:46" ht="39.75" customHeight="1" thickBot="1">
      <c r="A4" s="30"/>
      <c r="B4" s="183" t="s">
        <v>116</v>
      </c>
      <c r="C4" s="183"/>
      <c r="D4" s="183"/>
      <c r="E4" s="183"/>
      <c r="F4" s="183"/>
      <c r="G4" s="183"/>
      <c r="H4" s="183"/>
      <c r="I4" s="183"/>
      <c r="J4" s="183"/>
      <c r="K4" s="183"/>
      <c r="L4" s="183"/>
      <c r="M4" s="183"/>
      <c r="N4" s="183"/>
      <c r="O4" s="183"/>
      <c r="P4" s="183"/>
      <c r="Q4" s="183"/>
      <c r="R4" s="183"/>
      <c r="S4" s="183"/>
      <c r="T4" s="183"/>
      <c r="U4" s="31"/>
      <c r="V4" s="20"/>
      <c r="W4" s="20"/>
      <c r="X4" s="20"/>
      <c r="Y4" s="20"/>
      <c r="Z4" s="21"/>
      <c r="AA4" s="22"/>
      <c r="AB4" s="19"/>
    </row>
    <row r="5" spans="1:46" ht="15.6" customHeight="1">
      <c r="A5" s="4"/>
      <c r="B5" s="156" t="s">
        <v>43</v>
      </c>
      <c r="C5" s="184" t="s">
        <v>27</v>
      </c>
      <c r="D5" s="184"/>
      <c r="E5" s="102"/>
      <c r="F5" s="102"/>
      <c r="G5" s="102"/>
      <c r="H5" s="102"/>
      <c r="I5" s="102"/>
      <c r="J5" s="102"/>
      <c r="K5" s="102"/>
      <c r="L5" s="102"/>
      <c r="M5" s="102"/>
      <c r="N5" s="102"/>
      <c r="O5" s="102"/>
      <c r="P5" s="103"/>
      <c r="Q5" s="103"/>
      <c r="R5" s="104" t="s">
        <v>30</v>
      </c>
      <c r="S5" s="105">
        <v>0.1</v>
      </c>
      <c r="T5" s="106" t="s">
        <v>31</v>
      </c>
      <c r="U5" s="4"/>
      <c r="Z5" s="17"/>
    </row>
    <row r="6" spans="1:46" ht="15.6" customHeight="1">
      <c r="A6" s="4"/>
      <c r="B6" s="185"/>
      <c r="C6" s="186"/>
      <c r="D6" s="186"/>
      <c r="E6" s="186"/>
      <c r="F6" s="186"/>
      <c r="G6" s="186"/>
      <c r="H6" s="186"/>
      <c r="I6" s="186"/>
      <c r="J6" s="186"/>
      <c r="K6" s="186"/>
      <c r="L6" s="186"/>
      <c r="M6" s="186"/>
      <c r="N6" s="186"/>
      <c r="O6" s="187"/>
      <c r="P6" s="32"/>
      <c r="Q6" s="32"/>
      <c r="R6" s="194" t="s">
        <v>23</v>
      </c>
      <c r="S6" s="194"/>
      <c r="T6" s="33" t="s">
        <v>35</v>
      </c>
      <c r="U6" s="4"/>
      <c r="Z6" s="17"/>
    </row>
    <row r="7" spans="1:46" ht="15.6" customHeight="1">
      <c r="A7" s="4"/>
      <c r="B7" s="188"/>
      <c r="C7" s="189"/>
      <c r="D7" s="189"/>
      <c r="E7" s="189"/>
      <c r="F7" s="189"/>
      <c r="G7" s="189"/>
      <c r="H7" s="189"/>
      <c r="I7" s="189"/>
      <c r="J7" s="189"/>
      <c r="K7" s="189"/>
      <c r="L7" s="189"/>
      <c r="M7" s="189"/>
      <c r="N7" s="189"/>
      <c r="O7" s="190"/>
      <c r="P7" s="32"/>
      <c r="Q7" s="32"/>
      <c r="R7" s="195"/>
      <c r="S7" s="195"/>
      <c r="T7" s="196" t="str">
        <f>IF(OR(R7&lt;1,R11&lt;1,R13&lt;1),"",MIN(R7*S5,R13*0.75))</f>
        <v/>
      </c>
      <c r="U7" s="4"/>
      <c r="Z7" s="17"/>
      <c r="AK7" s="23">
        <v>0</v>
      </c>
    </row>
    <row r="8" spans="1:46" ht="15.6" customHeight="1">
      <c r="A8" s="4"/>
      <c r="B8" s="188"/>
      <c r="C8" s="189"/>
      <c r="D8" s="189"/>
      <c r="E8" s="189"/>
      <c r="F8" s="189"/>
      <c r="G8" s="189"/>
      <c r="H8" s="189"/>
      <c r="I8" s="189"/>
      <c r="J8" s="189"/>
      <c r="K8" s="189"/>
      <c r="L8" s="189"/>
      <c r="M8" s="189"/>
      <c r="N8" s="189"/>
      <c r="O8" s="190"/>
      <c r="P8" s="32"/>
      <c r="Q8" s="32"/>
      <c r="R8" s="194" t="s">
        <v>24</v>
      </c>
      <c r="S8" s="194"/>
      <c r="T8" s="197"/>
      <c r="U8" s="4"/>
      <c r="Z8" s="17"/>
      <c r="AK8" s="23">
        <f t="shared" ref="AK8:AK39" si="0">AK7+((15/60)/24)</f>
        <v>1.0416666666666666E-2</v>
      </c>
    </row>
    <row r="9" spans="1:46" ht="15.6" customHeight="1">
      <c r="A9" s="4"/>
      <c r="B9" s="188"/>
      <c r="C9" s="189"/>
      <c r="D9" s="189"/>
      <c r="E9" s="189"/>
      <c r="F9" s="189"/>
      <c r="G9" s="189"/>
      <c r="H9" s="189"/>
      <c r="I9" s="189"/>
      <c r="J9" s="189"/>
      <c r="K9" s="189"/>
      <c r="L9" s="189"/>
      <c r="M9" s="189"/>
      <c r="N9" s="189"/>
      <c r="O9" s="190"/>
      <c r="P9" s="32"/>
      <c r="Q9" s="32"/>
      <c r="R9" s="178" t="str">
        <f>IFERROR(R7/R11,"")</f>
        <v/>
      </c>
      <c r="S9" s="178"/>
      <c r="T9" s="197"/>
      <c r="U9" s="4"/>
      <c r="Z9" s="17"/>
      <c r="AK9" s="23">
        <f t="shared" si="0"/>
        <v>2.0833333333333332E-2</v>
      </c>
    </row>
    <row r="10" spans="1:46" ht="15.6" customHeight="1">
      <c r="A10" s="4"/>
      <c r="B10" s="188"/>
      <c r="C10" s="189"/>
      <c r="D10" s="189"/>
      <c r="E10" s="189"/>
      <c r="F10" s="189"/>
      <c r="G10" s="189"/>
      <c r="H10" s="189"/>
      <c r="I10" s="189"/>
      <c r="J10" s="189"/>
      <c r="K10" s="189"/>
      <c r="L10" s="189"/>
      <c r="M10" s="189"/>
      <c r="N10" s="189"/>
      <c r="O10" s="190"/>
      <c r="P10" s="32"/>
      <c r="Q10" s="32"/>
      <c r="R10" s="194" t="s">
        <v>25</v>
      </c>
      <c r="S10" s="194"/>
      <c r="T10" s="197"/>
      <c r="U10" s="4"/>
      <c r="Z10" s="17"/>
      <c r="AK10" s="23">
        <f t="shared" si="0"/>
        <v>3.125E-2</v>
      </c>
    </row>
    <row r="11" spans="1:46" ht="15.6" customHeight="1">
      <c r="A11" s="4"/>
      <c r="B11" s="188"/>
      <c r="C11" s="189"/>
      <c r="D11" s="189"/>
      <c r="E11" s="189"/>
      <c r="F11" s="189"/>
      <c r="G11" s="189"/>
      <c r="H11" s="189"/>
      <c r="I11" s="189"/>
      <c r="J11" s="189"/>
      <c r="K11" s="189"/>
      <c r="L11" s="189"/>
      <c r="M11" s="189"/>
      <c r="N11" s="189"/>
      <c r="O11" s="190"/>
      <c r="P11" s="32"/>
      <c r="Q11" s="32"/>
      <c r="R11" s="198">
        <f>T21</f>
        <v>0</v>
      </c>
      <c r="S11" s="198"/>
      <c r="T11" s="197"/>
      <c r="U11" s="4"/>
      <c r="Z11" s="17"/>
      <c r="AK11" s="23">
        <f t="shared" si="0"/>
        <v>4.1666666666666664E-2</v>
      </c>
    </row>
    <row r="12" spans="1:46" ht="15.6" customHeight="1">
      <c r="A12" s="4"/>
      <c r="B12" s="188"/>
      <c r="C12" s="189"/>
      <c r="D12" s="189"/>
      <c r="E12" s="189"/>
      <c r="F12" s="189"/>
      <c r="G12" s="189"/>
      <c r="H12" s="189"/>
      <c r="I12" s="189"/>
      <c r="J12" s="189"/>
      <c r="K12" s="189"/>
      <c r="L12" s="189"/>
      <c r="M12" s="189"/>
      <c r="N12" s="189"/>
      <c r="O12" s="190"/>
      <c r="P12" s="32"/>
      <c r="Q12" s="32"/>
      <c r="R12" s="194" t="s">
        <v>26</v>
      </c>
      <c r="S12" s="194"/>
      <c r="T12" s="210" t="str">
        <f>IF(U12=1,"Incentive Capped at 75% of Cost","")</f>
        <v/>
      </c>
      <c r="U12" s="34">
        <f>IF(T7=(R13*0.75),1,0)</f>
        <v>0</v>
      </c>
      <c r="Z12" s="17"/>
      <c r="AK12" s="23">
        <f t="shared" si="0"/>
        <v>5.2083333333333329E-2</v>
      </c>
    </row>
    <row r="13" spans="1:46" ht="15.6" customHeight="1">
      <c r="A13" s="4"/>
      <c r="B13" s="191"/>
      <c r="C13" s="192"/>
      <c r="D13" s="192"/>
      <c r="E13" s="192"/>
      <c r="F13" s="192"/>
      <c r="G13" s="192"/>
      <c r="H13" s="192"/>
      <c r="I13" s="192"/>
      <c r="J13" s="192"/>
      <c r="K13" s="192"/>
      <c r="L13" s="192"/>
      <c r="M13" s="192"/>
      <c r="N13" s="192"/>
      <c r="O13" s="193"/>
      <c r="P13" s="32"/>
      <c r="Q13" s="32"/>
      <c r="R13" s="201"/>
      <c r="S13" s="201"/>
      <c r="T13" s="211"/>
      <c r="U13" s="4"/>
      <c r="Z13" s="17"/>
      <c r="AK13" s="23">
        <f t="shared" si="0"/>
        <v>6.2499999999999993E-2</v>
      </c>
    </row>
    <row r="14" spans="1:46">
      <c r="A14" s="4"/>
      <c r="B14" s="179" t="s">
        <v>40</v>
      </c>
      <c r="C14" s="180"/>
      <c r="D14" s="180"/>
      <c r="E14" s="180"/>
      <c r="F14" s="180"/>
      <c r="G14" s="180"/>
      <c r="H14" s="180"/>
      <c r="I14" s="180"/>
      <c r="J14" s="180"/>
      <c r="K14" s="180"/>
      <c r="L14" s="180"/>
      <c r="M14" s="180"/>
      <c r="N14" s="180"/>
      <c r="O14" s="180"/>
      <c r="P14" s="180"/>
      <c r="Q14" s="180"/>
      <c r="R14" s="180"/>
      <c r="S14" s="180"/>
      <c r="T14" s="181"/>
      <c r="U14" s="4"/>
      <c r="AK14" s="23">
        <f t="shared" si="0"/>
        <v>7.2916666666666657E-2</v>
      </c>
    </row>
    <row r="15" spans="1:46" s="25" customFormat="1">
      <c r="A15" s="4"/>
      <c r="B15" s="35" t="s">
        <v>39</v>
      </c>
      <c r="C15" s="36" t="s">
        <v>8</v>
      </c>
      <c r="D15" s="36" t="s">
        <v>9</v>
      </c>
      <c r="E15" s="6" t="s">
        <v>10</v>
      </c>
      <c r="F15" s="6" t="s">
        <v>11</v>
      </c>
      <c r="G15" s="6" t="s">
        <v>12</v>
      </c>
      <c r="H15" s="6" t="s">
        <v>13</v>
      </c>
      <c r="I15" s="6" t="s">
        <v>14</v>
      </c>
      <c r="J15" s="6" t="s">
        <v>15</v>
      </c>
      <c r="K15" s="6" t="s">
        <v>16</v>
      </c>
      <c r="L15" s="6" t="s">
        <v>17</v>
      </c>
      <c r="M15" s="6" t="s">
        <v>18</v>
      </c>
      <c r="N15" s="6" t="s">
        <v>19</v>
      </c>
      <c r="O15" s="36" t="s">
        <v>20</v>
      </c>
      <c r="P15" s="6" t="s">
        <v>21</v>
      </c>
      <c r="Q15" s="6" t="s">
        <v>22</v>
      </c>
      <c r="R15" s="30"/>
      <c r="S15" s="30"/>
      <c r="T15" s="37"/>
      <c r="U15" s="4"/>
      <c r="V15" s="17"/>
      <c r="W15" s="17"/>
      <c r="X15" s="17"/>
      <c r="Y15" s="17"/>
      <c r="Z15" s="17"/>
      <c r="AA15" s="17"/>
      <c r="AB15" s="17"/>
      <c r="AC15" s="17"/>
      <c r="AD15" s="17"/>
      <c r="AE15" s="17"/>
      <c r="AF15" s="17"/>
      <c r="AG15" s="17"/>
      <c r="AH15" s="17"/>
      <c r="AI15" s="17"/>
      <c r="AJ15" s="17"/>
      <c r="AK15" s="23">
        <f t="shared" si="0"/>
        <v>8.3333333333333329E-2</v>
      </c>
      <c r="AL15" s="17"/>
      <c r="AM15" s="17"/>
      <c r="AN15" s="17"/>
      <c r="AO15" s="17"/>
      <c r="AP15" s="17"/>
      <c r="AQ15" s="17"/>
      <c r="AR15" s="17"/>
      <c r="AS15" s="17"/>
      <c r="AT15" s="17"/>
    </row>
    <row r="16" spans="1:46" s="25" customFormat="1">
      <c r="A16" s="212">
        <v>1</v>
      </c>
      <c r="B16" s="35" t="s">
        <v>1</v>
      </c>
      <c r="C16" s="78"/>
      <c r="D16" s="78"/>
      <c r="E16" s="38">
        <f t="shared" ref="E16:F22" si="1">INT(C16*1440)/60</f>
        <v>0</v>
      </c>
      <c r="F16" s="38">
        <f t="shared" si="1"/>
        <v>0</v>
      </c>
      <c r="G16" s="6">
        <f t="shared" ref="G16:G22" si="2">IF(E16&lt;=6,IF(AND(F16&lt;=6, F16&gt;E16),0,IF(AND(F16&lt;12, F16&gt;6),F16-6,IF(F16&gt;=12,6,IF(F16&lt;=E16,6)))))</f>
        <v>6</v>
      </c>
      <c r="H16" s="6" t="b">
        <f t="shared" ref="H16:H22" si="3">IF(AND(E16&gt;6, E16&lt;=12), IF(AND(F16&lt;E16, F16&lt;=6), 12-E16, IF(AND(F16&lt;E16, F16&gt;6), 12-E16+F16-6, IF(F16&gt;=12, 12-E16, IF(E16=F16, 6, F16-E16)))))</f>
        <v>0</v>
      </c>
      <c r="I16" s="6" t="b">
        <f t="shared" ref="I16:I22" si="4">IF(AND(E16&gt;12, E16&lt;=22), IF(AND(F16&gt;12, F16&lt;E16), 6, IF(AND(F16&gt;12, F16&gt;E16), 0, IF(F16&lt;=6, 0,IF(AND(F16&lt;=12, F16&gt;6), F16-6, IF(E16=F16, 6))))))</f>
        <v>0</v>
      </c>
      <c r="J16" s="38" t="b">
        <f t="shared" ref="J16:J22" si="5">IF(AND(E16&gt;22, E16&lt;=24), IF(F16&lt;=6, 0, IF(AND(F16&gt;6, F16&lt;=12), F16-6, IF(AND(F16&gt;12, F16&lt;E16), 6, IF(AND(F16&gt;12, F16&gt;E16), 0, IF(E16=F16, 6))))))</f>
        <v>0</v>
      </c>
      <c r="K16" s="6">
        <f t="shared" ref="K16:K22" si="6">IF(E16&lt;=6, IF(AND(F16&lt;=12, F16&lt;E16), 10, IF(AND(F16&lt;=12, F16&gt;E16), 0, IF(AND(F16&gt;12, F16&lt;=22), F16-12, IF(F16&gt;22, 10, IF(E16=F16,10))))))</f>
        <v>10</v>
      </c>
      <c r="L16" s="6" t="b">
        <f t="shared" ref="L16:L22" si="7">IF(AND(E16&gt;6,E16&lt;=12),IF(AND(F16&lt;12,F16&lt;E16),10,IF(AND(F16&lt;12,F16&gt;E16),0,IF(AND(F16&gt;12,F16&lt;=22),F16-12,IF(F16&gt;22,10, IF(E16=F16, 10))))))</f>
        <v>0</v>
      </c>
      <c r="M16" s="6" t="b">
        <f t="shared" ref="M16:M22" si="8">IF(AND(E16&gt;12, E16&lt;=22), IF(F16&lt;=12, 22-E16, IF(AND(F16&gt;12, F16&lt;E16), 22-E16+F16-12, IF(AND(F16&gt;12, F16&lt;=22, F16&gt;E16), F16-E16, IF(F16&gt;22, 22-E16,IF(E16=F16, 10))))))</f>
        <v>0</v>
      </c>
      <c r="N16" s="38" t="b">
        <f t="shared" ref="N16:N22" si="9">IF(E16&gt;22, IF(F16&lt;=12, 0, IF(AND(F16&gt;12, F16&lt;=22), F16-12, IF(AND(F16&gt;22, F16&lt;E16), 10,  IF(AND(F16&gt;22, F16&gt;E16), 0, IF(E16=F16, 10))))))</f>
        <v>0</v>
      </c>
      <c r="O16" s="40">
        <f t="shared" ref="O16:O22" si="10">IF(OR($C16="",$D16=""),0,IF(F16&gt;E16, F16-E16, 24-E16+F16))</f>
        <v>0</v>
      </c>
      <c r="P16" s="6">
        <f t="shared" ref="P16:P21" si="11">IF(OR($C16="",$D16=""),0,SUM(G16:N16))</f>
        <v>0</v>
      </c>
      <c r="Q16" s="6">
        <f t="shared" ref="Q16:Q22" si="12">O16-P16</f>
        <v>0</v>
      </c>
      <c r="R16" s="79"/>
      <c r="S16" s="39" t="s">
        <v>76</v>
      </c>
      <c r="T16" s="37"/>
      <c r="U16" s="4"/>
      <c r="V16" s="17"/>
      <c r="W16" s="17"/>
      <c r="X16" s="17"/>
      <c r="Y16" s="17"/>
      <c r="Z16" s="17"/>
      <c r="AA16" s="17"/>
      <c r="AB16" s="17"/>
      <c r="AC16" s="17"/>
      <c r="AD16" s="17"/>
      <c r="AE16" s="17"/>
      <c r="AF16" s="17"/>
      <c r="AG16" s="17"/>
      <c r="AH16" s="17"/>
      <c r="AI16" s="17"/>
      <c r="AJ16" s="17"/>
      <c r="AK16" s="23">
        <f t="shared" si="0"/>
        <v>9.375E-2</v>
      </c>
      <c r="AL16" s="17"/>
      <c r="AM16" s="17"/>
      <c r="AN16" s="17"/>
      <c r="AO16" s="17"/>
      <c r="AP16" s="17"/>
      <c r="AQ16" s="17"/>
      <c r="AR16" s="17"/>
      <c r="AS16" s="17"/>
      <c r="AT16" s="17"/>
    </row>
    <row r="17" spans="1:46" s="25" customFormat="1">
      <c r="A17" s="212"/>
      <c r="B17" s="35" t="s">
        <v>2</v>
      </c>
      <c r="C17" s="78"/>
      <c r="D17" s="78"/>
      <c r="E17" s="38">
        <f t="shared" si="1"/>
        <v>0</v>
      </c>
      <c r="F17" s="38">
        <f t="shared" si="1"/>
        <v>0</v>
      </c>
      <c r="G17" s="6">
        <f t="shared" si="2"/>
        <v>6</v>
      </c>
      <c r="H17" s="6" t="b">
        <f t="shared" si="3"/>
        <v>0</v>
      </c>
      <c r="I17" s="6" t="b">
        <f t="shared" si="4"/>
        <v>0</v>
      </c>
      <c r="J17" s="38" t="b">
        <f t="shared" si="5"/>
        <v>0</v>
      </c>
      <c r="K17" s="6">
        <f t="shared" si="6"/>
        <v>10</v>
      </c>
      <c r="L17" s="6" t="b">
        <f t="shared" si="7"/>
        <v>0</v>
      </c>
      <c r="M17" s="6" t="b">
        <f t="shared" si="8"/>
        <v>0</v>
      </c>
      <c r="N17" s="38" t="b">
        <f t="shared" si="9"/>
        <v>0</v>
      </c>
      <c r="O17" s="40">
        <f t="shared" si="10"/>
        <v>0</v>
      </c>
      <c r="P17" s="6">
        <f t="shared" si="11"/>
        <v>0</v>
      </c>
      <c r="Q17" s="6">
        <f t="shared" si="12"/>
        <v>0</v>
      </c>
      <c r="R17" s="40">
        <f>R16/7</f>
        <v>0</v>
      </c>
      <c r="S17" s="39" t="s">
        <v>33</v>
      </c>
      <c r="T17" s="41"/>
      <c r="U17" s="4"/>
      <c r="V17" s="17"/>
      <c r="W17" s="17"/>
      <c r="X17" s="17"/>
      <c r="Y17" s="17"/>
      <c r="Z17" s="17"/>
      <c r="AA17" s="17"/>
      <c r="AB17" s="17"/>
      <c r="AC17" s="17"/>
      <c r="AD17" s="17"/>
      <c r="AE17" s="17"/>
      <c r="AF17" s="17"/>
      <c r="AG17" s="17"/>
      <c r="AH17" s="17"/>
      <c r="AI17" s="17"/>
      <c r="AJ17" s="17"/>
      <c r="AK17" s="23">
        <f t="shared" si="0"/>
        <v>0.10416666666666667</v>
      </c>
      <c r="AL17" s="17"/>
      <c r="AM17" s="17"/>
      <c r="AN17" s="17"/>
      <c r="AO17" s="17"/>
      <c r="AP17" s="17"/>
      <c r="AQ17" s="17"/>
      <c r="AR17" s="17"/>
      <c r="AS17" s="17"/>
      <c r="AT17" s="17"/>
    </row>
    <row r="18" spans="1:46" s="25" customFormat="1">
      <c r="A18" s="4"/>
      <c r="B18" s="35" t="s">
        <v>3</v>
      </c>
      <c r="C18" s="78"/>
      <c r="D18" s="78"/>
      <c r="E18" s="38">
        <f t="shared" si="1"/>
        <v>0</v>
      </c>
      <c r="F18" s="38">
        <f t="shared" si="1"/>
        <v>0</v>
      </c>
      <c r="G18" s="6">
        <f t="shared" si="2"/>
        <v>6</v>
      </c>
      <c r="H18" s="6" t="b">
        <f t="shared" si="3"/>
        <v>0</v>
      </c>
      <c r="I18" s="6" t="b">
        <f t="shared" si="4"/>
        <v>0</v>
      </c>
      <c r="J18" s="38" t="b">
        <f t="shared" si="5"/>
        <v>0</v>
      </c>
      <c r="K18" s="6">
        <f t="shared" si="6"/>
        <v>10</v>
      </c>
      <c r="L18" s="6" t="b">
        <f t="shared" si="7"/>
        <v>0</v>
      </c>
      <c r="M18" s="6" t="b">
        <f t="shared" si="8"/>
        <v>0</v>
      </c>
      <c r="N18" s="38" t="b">
        <f t="shared" si="9"/>
        <v>0</v>
      </c>
      <c r="O18" s="40">
        <f t="shared" si="10"/>
        <v>0</v>
      </c>
      <c r="P18" s="6">
        <f t="shared" si="11"/>
        <v>0</v>
      </c>
      <c r="Q18" s="6">
        <f t="shared" si="12"/>
        <v>0</v>
      </c>
      <c r="R18" s="42"/>
      <c r="S18" s="42"/>
      <c r="T18" s="37"/>
      <c r="U18" s="4"/>
      <c r="V18" s="17"/>
      <c r="W18" s="17"/>
      <c r="X18" s="17"/>
      <c r="Y18" s="17"/>
      <c r="Z18" s="17"/>
      <c r="AA18" s="17"/>
      <c r="AB18" s="17"/>
      <c r="AC18" s="17"/>
      <c r="AD18" s="17"/>
      <c r="AE18" s="17"/>
      <c r="AF18" s="17"/>
      <c r="AG18" s="17"/>
      <c r="AH18" s="17"/>
      <c r="AI18" s="17"/>
      <c r="AJ18" s="17"/>
      <c r="AK18" s="23">
        <f t="shared" si="0"/>
        <v>0.11458333333333334</v>
      </c>
      <c r="AL18" s="17"/>
      <c r="AM18" s="17"/>
      <c r="AN18" s="17"/>
      <c r="AO18" s="17"/>
      <c r="AP18" s="17"/>
      <c r="AQ18" s="17"/>
      <c r="AR18" s="17"/>
      <c r="AS18" s="17"/>
      <c r="AT18" s="17"/>
    </row>
    <row r="19" spans="1:46" s="25" customFormat="1">
      <c r="A19" s="4"/>
      <c r="B19" s="35" t="s">
        <v>4</v>
      </c>
      <c r="C19" s="78"/>
      <c r="D19" s="78"/>
      <c r="E19" s="38">
        <f t="shared" si="1"/>
        <v>0</v>
      </c>
      <c r="F19" s="38">
        <f t="shared" si="1"/>
        <v>0</v>
      </c>
      <c r="G19" s="6">
        <f t="shared" si="2"/>
        <v>6</v>
      </c>
      <c r="H19" s="6" t="b">
        <f t="shared" si="3"/>
        <v>0</v>
      </c>
      <c r="I19" s="6" t="b">
        <f t="shared" si="4"/>
        <v>0</v>
      </c>
      <c r="J19" s="38" t="b">
        <f t="shared" si="5"/>
        <v>0</v>
      </c>
      <c r="K19" s="6">
        <f t="shared" si="6"/>
        <v>10</v>
      </c>
      <c r="L19" s="6" t="b">
        <f t="shared" si="7"/>
        <v>0</v>
      </c>
      <c r="M19" s="6" t="b">
        <f t="shared" si="8"/>
        <v>0</v>
      </c>
      <c r="N19" s="38" t="b">
        <f t="shared" si="9"/>
        <v>0</v>
      </c>
      <c r="O19" s="40">
        <f t="shared" si="10"/>
        <v>0</v>
      </c>
      <c r="P19" s="6">
        <f t="shared" si="11"/>
        <v>0</v>
      </c>
      <c r="Q19" s="6">
        <f t="shared" si="12"/>
        <v>0</v>
      </c>
      <c r="R19" s="42"/>
      <c r="S19" s="43" t="s">
        <v>38</v>
      </c>
      <c r="T19" s="44">
        <f>IF(T20&gt;0,(52.143-R17),0)</f>
        <v>0</v>
      </c>
      <c r="U19" s="4"/>
      <c r="V19" s="17"/>
      <c r="W19" s="17"/>
      <c r="X19" s="17"/>
      <c r="Y19" s="17"/>
      <c r="Z19" s="17"/>
      <c r="AA19" s="17"/>
      <c r="AB19" s="17"/>
      <c r="AC19" s="17"/>
      <c r="AD19" s="17"/>
      <c r="AE19" s="17"/>
      <c r="AF19" s="17"/>
      <c r="AG19" s="17"/>
      <c r="AH19" s="17"/>
      <c r="AI19" s="17"/>
      <c r="AJ19" s="17"/>
      <c r="AK19" s="23">
        <f t="shared" si="0"/>
        <v>0.125</v>
      </c>
      <c r="AL19" s="17"/>
      <c r="AM19" s="17"/>
      <c r="AN19" s="17"/>
      <c r="AO19" s="17"/>
      <c r="AP19" s="17"/>
      <c r="AQ19" s="17"/>
      <c r="AR19" s="17"/>
      <c r="AS19" s="17"/>
      <c r="AT19" s="17"/>
    </row>
    <row r="20" spans="1:46" s="25" customFormat="1">
      <c r="A20" s="4"/>
      <c r="B20" s="35" t="s">
        <v>5</v>
      </c>
      <c r="C20" s="78"/>
      <c r="D20" s="78"/>
      <c r="E20" s="38">
        <f t="shared" si="1"/>
        <v>0</v>
      </c>
      <c r="F20" s="38">
        <f t="shared" si="1"/>
        <v>0</v>
      </c>
      <c r="G20" s="6">
        <f t="shared" si="2"/>
        <v>6</v>
      </c>
      <c r="H20" s="6" t="b">
        <f t="shared" si="3"/>
        <v>0</v>
      </c>
      <c r="I20" s="6" t="b">
        <f t="shared" si="4"/>
        <v>0</v>
      </c>
      <c r="J20" s="38" t="b">
        <f t="shared" si="5"/>
        <v>0</v>
      </c>
      <c r="K20" s="6">
        <f t="shared" si="6"/>
        <v>10</v>
      </c>
      <c r="L20" s="6" t="b">
        <f t="shared" si="7"/>
        <v>0</v>
      </c>
      <c r="M20" s="6" t="b">
        <f t="shared" si="8"/>
        <v>0</v>
      </c>
      <c r="N20" s="38" t="b">
        <f t="shared" si="9"/>
        <v>0</v>
      </c>
      <c r="O20" s="40">
        <f t="shared" si="10"/>
        <v>0</v>
      </c>
      <c r="P20" s="6">
        <f t="shared" si="11"/>
        <v>0</v>
      </c>
      <c r="Q20" s="6">
        <f t="shared" si="12"/>
        <v>0</v>
      </c>
      <c r="R20" s="42"/>
      <c r="S20" s="43" t="s">
        <v>37</v>
      </c>
      <c r="T20" s="45">
        <f>P23+Q23</f>
        <v>0</v>
      </c>
      <c r="U20" s="4"/>
      <c r="V20" s="17"/>
      <c r="W20" s="17"/>
      <c r="X20" s="17"/>
      <c r="Y20" s="17"/>
      <c r="Z20" s="17"/>
      <c r="AA20" s="17"/>
      <c r="AB20" s="17"/>
      <c r="AC20" s="17"/>
      <c r="AD20" s="17"/>
      <c r="AE20" s="17"/>
      <c r="AF20" s="17"/>
      <c r="AG20" s="17"/>
      <c r="AH20" s="17"/>
      <c r="AI20" s="17"/>
      <c r="AJ20" s="17"/>
      <c r="AK20" s="23">
        <f t="shared" si="0"/>
        <v>0.13541666666666666</v>
      </c>
      <c r="AL20" s="17"/>
      <c r="AM20" s="17"/>
      <c r="AN20" s="17"/>
      <c r="AO20" s="17"/>
      <c r="AP20" s="17"/>
      <c r="AQ20" s="17"/>
      <c r="AR20" s="17"/>
      <c r="AS20" s="17"/>
      <c r="AT20" s="17"/>
    </row>
    <row r="21" spans="1:46" s="25" customFormat="1">
      <c r="A21" s="4"/>
      <c r="B21" s="35" t="s">
        <v>6</v>
      </c>
      <c r="C21" s="78"/>
      <c r="D21" s="78"/>
      <c r="E21" s="38">
        <f t="shared" si="1"/>
        <v>0</v>
      </c>
      <c r="F21" s="38">
        <f t="shared" si="1"/>
        <v>0</v>
      </c>
      <c r="G21" s="6">
        <f t="shared" si="2"/>
        <v>6</v>
      </c>
      <c r="H21" s="6" t="b">
        <f t="shared" si="3"/>
        <v>0</v>
      </c>
      <c r="I21" s="6" t="b">
        <f t="shared" si="4"/>
        <v>0</v>
      </c>
      <c r="J21" s="38" t="b">
        <f t="shared" si="5"/>
        <v>0</v>
      </c>
      <c r="K21" s="6">
        <f t="shared" si="6"/>
        <v>10</v>
      </c>
      <c r="L21" s="6" t="b">
        <f t="shared" si="7"/>
        <v>0</v>
      </c>
      <c r="M21" s="6" t="b">
        <f t="shared" si="8"/>
        <v>0</v>
      </c>
      <c r="N21" s="38" t="b">
        <f t="shared" si="9"/>
        <v>0</v>
      </c>
      <c r="O21" s="40">
        <f t="shared" si="10"/>
        <v>0</v>
      </c>
      <c r="P21" s="6">
        <f t="shared" si="11"/>
        <v>0</v>
      </c>
      <c r="Q21" s="6">
        <f t="shared" si="12"/>
        <v>0</v>
      </c>
      <c r="R21" s="42"/>
      <c r="S21" s="43" t="s">
        <v>36</v>
      </c>
      <c r="T21" s="45">
        <f>P24+Q24</f>
        <v>0</v>
      </c>
      <c r="U21" s="4"/>
      <c r="V21" s="17"/>
      <c r="W21" s="17"/>
      <c r="X21" s="17"/>
      <c r="Y21" s="17"/>
      <c r="Z21" s="17"/>
      <c r="AA21" s="17"/>
      <c r="AB21" s="17"/>
      <c r="AC21" s="17"/>
      <c r="AD21" s="17"/>
      <c r="AE21" s="17"/>
      <c r="AF21" s="17"/>
      <c r="AG21" s="17"/>
      <c r="AH21" s="17"/>
      <c r="AI21" s="17"/>
      <c r="AJ21" s="17"/>
      <c r="AK21" s="23">
        <f t="shared" si="0"/>
        <v>0.14583333333333331</v>
      </c>
      <c r="AL21" s="17"/>
      <c r="AM21" s="17"/>
      <c r="AN21" s="17"/>
      <c r="AO21" s="17"/>
      <c r="AP21" s="17"/>
      <c r="AQ21" s="17"/>
      <c r="AR21" s="17"/>
      <c r="AS21" s="17"/>
      <c r="AT21" s="17"/>
    </row>
    <row r="22" spans="1:46" s="25" customFormat="1" ht="13.5" thickBot="1">
      <c r="A22" s="4"/>
      <c r="B22" s="46" t="s">
        <v>7</v>
      </c>
      <c r="C22" s="89"/>
      <c r="D22" s="89"/>
      <c r="E22" s="47">
        <f t="shared" si="1"/>
        <v>0</v>
      </c>
      <c r="F22" s="47">
        <f t="shared" si="1"/>
        <v>0</v>
      </c>
      <c r="G22" s="7">
        <f t="shared" si="2"/>
        <v>6</v>
      </c>
      <c r="H22" s="7" t="b">
        <f t="shared" si="3"/>
        <v>0</v>
      </c>
      <c r="I22" s="7" t="b">
        <f t="shared" si="4"/>
        <v>0</v>
      </c>
      <c r="J22" s="47" t="b">
        <f t="shared" si="5"/>
        <v>0</v>
      </c>
      <c r="K22" s="7">
        <f t="shared" si="6"/>
        <v>10</v>
      </c>
      <c r="L22" s="7" t="b">
        <f t="shared" si="7"/>
        <v>0</v>
      </c>
      <c r="M22" s="7" t="b">
        <f t="shared" si="8"/>
        <v>0</v>
      </c>
      <c r="N22" s="47" t="b">
        <f t="shared" si="9"/>
        <v>0</v>
      </c>
      <c r="O22" s="91">
        <f t="shared" si="10"/>
        <v>0</v>
      </c>
      <c r="P22" s="7">
        <v>0</v>
      </c>
      <c r="Q22" s="7">
        <f t="shared" si="12"/>
        <v>0</v>
      </c>
      <c r="R22" s="48"/>
      <c r="S22" s="48"/>
      <c r="T22" s="49"/>
      <c r="U22" s="4"/>
      <c r="V22" s="17"/>
      <c r="W22" s="17"/>
      <c r="X22" s="17"/>
      <c r="Y22" s="17"/>
      <c r="Z22" s="17"/>
      <c r="AA22" s="17"/>
      <c r="AB22" s="17"/>
      <c r="AC22" s="17"/>
      <c r="AD22" s="17"/>
      <c r="AE22" s="17"/>
      <c r="AF22" s="17"/>
      <c r="AG22" s="17"/>
      <c r="AH22" s="17"/>
      <c r="AI22" s="17"/>
      <c r="AJ22" s="17"/>
      <c r="AK22" s="23">
        <f t="shared" si="0"/>
        <v>0.15624999999999997</v>
      </c>
      <c r="AL22" s="17"/>
      <c r="AM22" s="17"/>
      <c r="AN22" s="17"/>
      <c r="AO22" s="17"/>
      <c r="AP22" s="17"/>
      <c r="AQ22" s="17"/>
      <c r="AR22" s="17"/>
      <c r="AS22" s="17"/>
      <c r="AT22" s="17"/>
    </row>
    <row r="23" spans="1:46" s="25" customFormat="1" hidden="1">
      <c r="A23" s="4"/>
      <c r="B23" s="4"/>
      <c r="C23" s="5"/>
      <c r="D23" s="5"/>
      <c r="E23" s="50"/>
      <c r="F23" s="50"/>
      <c r="G23" s="50"/>
      <c r="H23" s="50"/>
      <c r="I23" s="51"/>
      <c r="J23" s="51"/>
      <c r="K23" s="51"/>
      <c r="L23" s="51"/>
      <c r="M23" s="51"/>
      <c r="N23" s="51"/>
      <c r="O23" s="5"/>
      <c r="P23" s="51">
        <f>SUM(P16:P22)</f>
        <v>0</v>
      </c>
      <c r="Q23" s="51">
        <f>SUM(Q16:Q22)</f>
        <v>0</v>
      </c>
      <c r="R23" s="52"/>
      <c r="S23" s="52"/>
      <c r="T23" s="52"/>
      <c r="U23" s="4"/>
      <c r="V23" s="17"/>
      <c r="W23" s="17"/>
      <c r="X23" s="17"/>
      <c r="Y23" s="17"/>
      <c r="Z23" s="17"/>
      <c r="AA23" s="17"/>
      <c r="AB23" s="17"/>
      <c r="AC23" s="17"/>
      <c r="AD23" s="17"/>
      <c r="AE23" s="17"/>
      <c r="AF23" s="17"/>
      <c r="AG23" s="17"/>
      <c r="AH23" s="17"/>
      <c r="AI23" s="17"/>
      <c r="AJ23" s="17"/>
      <c r="AK23" s="23">
        <f t="shared" si="0"/>
        <v>0.16666666666666663</v>
      </c>
      <c r="AL23" s="17"/>
      <c r="AM23" s="17"/>
      <c r="AN23" s="17"/>
      <c r="AO23" s="17"/>
      <c r="AP23" s="17"/>
      <c r="AQ23" s="17"/>
      <c r="AR23" s="17"/>
      <c r="AS23" s="17"/>
      <c r="AT23" s="17"/>
    </row>
    <row r="24" spans="1:46" s="25" customFormat="1" hidden="1">
      <c r="A24" s="4"/>
      <c r="B24" s="4"/>
      <c r="C24" s="5"/>
      <c r="D24" s="5"/>
      <c r="E24" s="50"/>
      <c r="F24" s="50"/>
      <c r="G24" s="50"/>
      <c r="H24" s="50"/>
      <c r="I24" s="53"/>
      <c r="J24" s="53"/>
      <c r="K24" s="50"/>
      <c r="L24" s="50"/>
      <c r="M24" s="50"/>
      <c r="N24" s="50"/>
      <c r="O24" s="5"/>
      <c r="P24" s="53">
        <f>P23*T19</f>
        <v>0</v>
      </c>
      <c r="Q24" s="53">
        <f>T19*Q23</f>
        <v>0</v>
      </c>
      <c r="R24" s="52"/>
      <c r="S24" s="52"/>
      <c r="T24" s="52"/>
      <c r="U24" s="4"/>
      <c r="V24" s="17"/>
      <c r="W24" s="17"/>
      <c r="X24" s="17"/>
      <c r="Y24" s="17"/>
      <c r="Z24" s="17"/>
      <c r="AA24" s="17"/>
      <c r="AB24" s="17"/>
      <c r="AC24" s="17"/>
      <c r="AD24" s="17"/>
      <c r="AE24" s="17"/>
      <c r="AF24" s="17"/>
      <c r="AG24" s="17"/>
      <c r="AH24" s="17"/>
      <c r="AI24" s="17"/>
      <c r="AJ24" s="17"/>
      <c r="AK24" s="23">
        <f t="shared" si="0"/>
        <v>0.17708333333333329</v>
      </c>
      <c r="AL24" s="17"/>
      <c r="AM24" s="17"/>
      <c r="AN24" s="17"/>
      <c r="AO24" s="17"/>
      <c r="AP24" s="17"/>
      <c r="AQ24" s="17"/>
      <c r="AR24" s="17"/>
      <c r="AS24" s="17"/>
      <c r="AT24" s="17"/>
    </row>
    <row r="25" spans="1:46" ht="21.95" customHeight="1" thickBot="1">
      <c r="A25" s="4"/>
      <c r="B25" s="4"/>
      <c r="C25" s="4"/>
      <c r="D25" s="4"/>
      <c r="E25" s="4"/>
      <c r="F25" s="4"/>
      <c r="G25" s="4"/>
      <c r="H25" s="4"/>
      <c r="I25" s="4"/>
      <c r="J25" s="4"/>
      <c r="K25" s="4"/>
      <c r="L25" s="4"/>
      <c r="M25" s="4"/>
      <c r="N25" s="4"/>
      <c r="O25" s="4"/>
      <c r="P25" s="4"/>
      <c r="Q25" s="4"/>
      <c r="R25" s="4"/>
      <c r="S25" s="4"/>
      <c r="T25" s="4"/>
      <c r="U25" s="4"/>
      <c r="Z25" s="17"/>
      <c r="AK25" s="23">
        <f t="shared" si="0"/>
        <v>0.18749999999999994</v>
      </c>
    </row>
    <row r="26" spans="1:46" ht="15.6" customHeight="1">
      <c r="A26" s="4"/>
      <c r="B26" s="157" t="s">
        <v>44</v>
      </c>
      <c r="C26" s="215" t="s">
        <v>27</v>
      </c>
      <c r="D26" s="215"/>
      <c r="E26" s="108"/>
      <c r="F26" s="108"/>
      <c r="G26" s="108"/>
      <c r="H26" s="108"/>
      <c r="I26" s="108"/>
      <c r="J26" s="108"/>
      <c r="K26" s="108"/>
      <c r="L26" s="108"/>
      <c r="M26" s="108"/>
      <c r="N26" s="108"/>
      <c r="O26" s="108"/>
      <c r="P26" s="109"/>
      <c r="Q26" s="109"/>
      <c r="R26" s="110" t="s">
        <v>30</v>
      </c>
      <c r="S26" s="111">
        <v>0.1</v>
      </c>
      <c r="T26" s="112" t="s">
        <v>31</v>
      </c>
      <c r="U26" s="4"/>
      <c r="Z26" s="17"/>
      <c r="AK26" s="23">
        <f t="shared" si="0"/>
        <v>0.1979166666666666</v>
      </c>
    </row>
    <row r="27" spans="1:46" ht="15.6" customHeight="1">
      <c r="A27" s="4"/>
      <c r="B27" s="185"/>
      <c r="C27" s="186"/>
      <c r="D27" s="186"/>
      <c r="E27" s="186"/>
      <c r="F27" s="186"/>
      <c r="G27" s="186"/>
      <c r="H27" s="186"/>
      <c r="I27" s="186"/>
      <c r="J27" s="186"/>
      <c r="K27" s="186"/>
      <c r="L27" s="186"/>
      <c r="M27" s="186"/>
      <c r="N27" s="186"/>
      <c r="O27" s="187"/>
      <c r="P27" s="32"/>
      <c r="Q27" s="32"/>
      <c r="R27" s="194" t="s">
        <v>23</v>
      </c>
      <c r="S27" s="194"/>
      <c r="T27" s="33" t="s">
        <v>35</v>
      </c>
      <c r="U27" s="4"/>
      <c r="Z27" s="17"/>
      <c r="AK27" s="23">
        <f t="shared" si="0"/>
        <v>0.20833333333333326</v>
      </c>
    </row>
    <row r="28" spans="1:46" ht="15.6" customHeight="1">
      <c r="A28" s="4"/>
      <c r="B28" s="188"/>
      <c r="C28" s="189"/>
      <c r="D28" s="189"/>
      <c r="E28" s="189"/>
      <c r="F28" s="189"/>
      <c r="G28" s="189"/>
      <c r="H28" s="189"/>
      <c r="I28" s="189"/>
      <c r="J28" s="189"/>
      <c r="K28" s="189"/>
      <c r="L28" s="189"/>
      <c r="M28" s="189"/>
      <c r="N28" s="189"/>
      <c r="O28" s="190"/>
      <c r="P28" s="32"/>
      <c r="Q28" s="32"/>
      <c r="R28" s="195"/>
      <c r="S28" s="195"/>
      <c r="T28" s="196" t="str">
        <f>IF(OR(R28&lt;1,R32&lt;1,R34&lt;1),"",MIN(R28*S26,R34*0.75))</f>
        <v/>
      </c>
      <c r="U28" s="4"/>
      <c r="Z28" s="17"/>
      <c r="AK28" s="23">
        <f t="shared" si="0"/>
        <v>0.21874999999999992</v>
      </c>
    </row>
    <row r="29" spans="1:46" ht="15.6" customHeight="1">
      <c r="A29" s="4"/>
      <c r="B29" s="188"/>
      <c r="C29" s="189"/>
      <c r="D29" s="189"/>
      <c r="E29" s="189"/>
      <c r="F29" s="189"/>
      <c r="G29" s="189"/>
      <c r="H29" s="189"/>
      <c r="I29" s="189"/>
      <c r="J29" s="189"/>
      <c r="K29" s="189"/>
      <c r="L29" s="189"/>
      <c r="M29" s="189"/>
      <c r="N29" s="189"/>
      <c r="O29" s="190"/>
      <c r="P29" s="32"/>
      <c r="Q29" s="32"/>
      <c r="R29" s="202" t="s">
        <v>24</v>
      </c>
      <c r="S29" s="202"/>
      <c r="T29" s="197"/>
      <c r="U29" s="4"/>
      <c r="Z29" s="17"/>
      <c r="AK29" s="23">
        <f t="shared" si="0"/>
        <v>0.22916666666666657</v>
      </c>
    </row>
    <row r="30" spans="1:46" ht="15.6" customHeight="1">
      <c r="A30" s="4"/>
      <c r="B30" s="188"/>
      <c r="C30" s="189"/>
      <c r="D30" s="189"/>
      <c r="E30" s="189"/>
      <c r="F30" s="189"/>
      <c r="G30" s="189"/>
      <c r="H30" s="189"/>
      <c r="I30" s="189"/>
      <c r="J30" s="189"/>
      <c r="K30" s="189"/>
      <c r="L30" s="189"/>
      <c r="M30" s="189"/>
      <c r="N30" s="189"/>
      <c r="O30" s="190"/>
      <c r="P30" s="32"/>
      <c r="Q30" s="32"/>
      <c r="R30" s="178" t="str">
        <f>IFERROR(R28/R32,"")</f>
        <v/>
      </c>
      <c r="S30" s="178"/>
      <c r="T30" s="197"/>
      <c r="U30" s="4"/>
      <c r="Z30" s="17"/>
      <c r="AK30" s="23">
        <f t="shared" si="0"/>
        <v>0.23958333333333323</v>
      </c>
    </row>
    <row r="31" spans="1:46" ht="15.6" customHeight="1">
      <c r="A31" s="4"/>
      <c r="B31" s="188"/>
      <c r="C31" s="189"/>
      <c r="D31" s="189"/>
      <c r="E31" s="189"/>
      <c r="F31" s="189"/>
      <c r="G31" s="189"/>
      <c r="H31" s="189"/>
      <c r="I31" s="189"/>
      <c r="J31" s="189"/>
      <c r="K31" s="189"/>
      <c r="L31" s="189"/>
      <c r="M31" s="189"/>
      <c r="N31" s="189"/>
      <c r="O31" s="190"/>
      <c r="P31" s="32"/>
      <c r="Q31" s="32"/>
      <c r="R31" s="202" t="s">
        <v>25</v>
      </c>
      <c r="S31" s="202"/>
      <c r="T31" s="197"/>
      <c r="U31" s="4"/>
      <c r="Z31" s="17"/>
      <c r="AK31" s="23">
        <f t="shared" si="0"/>
        <v>0.24999999999999989</v>
      </c>
    </row>
    <row r="32" spans="1:46" ht="15.6" customHeight="1">
      <c r="A32" s="4"/>
      <c r="B32" s="188"/>
      <c r="C32" s="189"/>
      <c r="D32" s="189"/>
      <c r="E32" s="189"/>
      <c r="F32" s="189"/>
      <c r="G32" s="189"/>
      <c r="H32" s="189"/>
      <c r="I32" s="189"/>
      <c r="J32" s="189"/>
      <c r="K32" s="189"/>
      <c r="L32" s="189"/>
      <c r="M32" s="189"/>
      <c r="N32" s="189"/>
      <c r="O32" s="190"/>
      <c r="P32" s="32"/>
      <c r="Q32" s="32"/>
      <c r="R32" s="219">
        <f>T42</f>
        <v>0</v>
      </c>
      <c r="S32" s="219"/>
      <c r="T32" s="197"/>
      <c r="U32" s="4"/>
      <c r="Z32" s="17"/>
      <c r="AK32" s="23">
        <f t="shared" si="0"/>
        <v>0.26041666666666657</v>
      </c>
    </row>
    <row r="33" spans="1:46" ht="15.6" customHeight="1">
      <c r="A33" s="4"/>
      <c r="B33" s="188"/>
      <c r="C33" s="189"/>
      <c r="D33" s="189"/>
      <c r="E33" s="189"/>
      <c r="F33" s="189"/>
      <c r="G33" s="189"/>
      <c r="H33" s="189"/>
      <c r="I33" s="189"/>
      <c r="J33" s="189"/>
      <c r="K33" s="189"/>
      <c r="L33" s="189"/>
      <c r="M33" s="189"/>
      <c r="N33" s="189"/>
      <c r="O33" s="190"/>
      <c r="P33" s="32"/>
      <c r="Q33" s="32"/>
      <c r="R33" s="202" t="s">
        <v>26</v>
      </c>
      <c r="S33" s="202"/>
      <c r="T33" s="210" t="str">
        <f>IF(U33=1,"Incentive Capped at 75% of Cost","")</f>
        <v/>
      </c>
      <c r="U33" s="34">
        <f>IF(T28=(R34*0.75),1,0)</f>
        <v>0</v>
      </c>
      <c r="Z33" s="17"/>
      <c r="AK33" s="23">
        <f t="shared" si="0"/>
        <v>0.27083333333333326</v>
      </c>
    </row>
    <row r="34" spans="1:46" ht="15.6" customHeight="1">
      <c r="A34" s="4"/>
      <c r="B34" s="191"/>
      <c r="C34" s="192"/>
      <c r="D34" s="192"/>
      <c r="E34" s="192"/>
      <c r="F34" s="192"/>
      <c r="G34" s="192"/>
      <c r="H34" s="192"/>
      <c r="I34" s="192"/>
      <c r="J34" s="192"/>
      <c r="K34" s="192"/>
      <c r="L34" s="192"/>
      <c r="M34" s="192"/>
      <c r="N34" s="192"/>
      <c r="O34" s="193"/>
      <c r="P34" s="32"/>
      <c r="Q34" s="32"/>
      <c r="R34" s="201"/>
      <c r="S34" s="201"/>
      <c r="T34" s="211"/>
      <c r="U34" s="4"/>
      <c r="Z34" s="17"/>
      <c r="AK34" s="23">
        <f t="shared" si="0"/>
        <v>0.28124999999999994</v>
      </c>
    </row>
    <row r="35" spans="1:46">
      <c r="A35" s="4"/>
      <c r="B35" s="179" t="s">
        <v>40</v>
      </c>
      <c r="C35" s="180"/>
      <c r="D35" s="180"/>
      <c r="E35" s="180"/>
      <c r="F35" s="180"/>
      <c r="G35" s="180"/>
      <c r="H35" s="180"/>
      <c r="I35" s="180"/>
      <c r="J35" s="180"/>
      <c r="K35" s="180"/>
      <c r="L35" s="180"/>
      <c r="M35" s="180"/>
      <c r="N35" s="180"/>
      <c r="O35" s="180"/>
      <c r="P35" s="180"/>
      <c r="Q35" s="180"/>
      <c r="R35" s="180"/>
      <c r="S35" s="180"/>
      <c r="T35" s="181"/>
      <c r="U35" s="4"/>
      <c r="AK35" s="23">
        <f t="shared" si="0"/>
        <v>0.29166666666666663</v>
      </c>
    </row>
    <row r="36" spans="1:46" s="25" customFormat="1">
      <c r="A36" s="4"/>
      <c r="B36" s="35" t="s">
        <v>39</v>
      </c>
      <c r="C36" s="36" t="s">
        <v>8</v>
      </c>
      <c r="D36" s="36" t="s">
        <v>9</v>
      </c>
      <c r="E36" s="6" t="s">
        <v>10</v>
      </c>
      <c r="F36" s="6" t="s">
        <v>11</v>
      </c>
      <c r="G36" s="6" t="s">
        <v>12</v>
      </c>
      <c r="H36" s="6" t="s">
        <v>13</v>
      </c>
      <c r="I36" s="6" t="s">
        <v>14</v>
      </c>
      <c r="J36" s="6" t="s">
        <v>15</v>
      </c>
      <c r="K36" s="6" t="s">
        <v>16</v>
      </c>
      <c r="L36" s="6" t="s">
        <v>17</v>
      </c>
      <c r="M36" s="6" t="s">
        <v>18</v>
      </c>
      <c r="N36" s="6" t="s">
        <v>19</v>
      </c>
      <c r="O36" s="36" t="s">
        <v>20</v>
      </c>
      <c r="P36" s="6" t="s">
        <v>21</v>
      </c>
      <c r="Q36" s="6" t="s">
        <v>22</v>
      </c>
      <c r="R36" s="30"/>
      <c r="S36" s="30"/>
      <c r="T36" s="37"/>
      <c r="U36" s="4"/>
      <c r="V36" s="17"/>
      <c r="W36" s="17"/>
      <c r="X36" s="17"/>
      <c r="Y36" s="17"/>
      <c r="Z36" s="17"/>
      <c r="AA36" s="17"/>
      <c r="AB36" s="17"/>
      <c r="AC36" s="17"/>
      <c r="AD36" s="17"/>
      <c r="AE36" s="17"/>
      <c r="AF36" s="17"/>
      <c r="AG36" s="17"/>
      <c r="AH36" s="17"/>
      <c r="AI36" s="17"/>
      <c r="AJ36" s="17"/>
      <c r="AK36" s="23">
        <f t="shared" si="0"/>
        <v>0.30208333333333331</v>
      </c>
      <c r="AL36" s="17"/>
      <c r="AM36" s="17"/>
      <c r="AN36" s="17"/>
      <c r="AO36" s="17"/>
      <c r="AP36" s="17"/>
      <c r="AQ36" s="17"/>
      <c r="AR36" s="17"/>
      <c r="AS36" s="17"/>
      <c r="AT36" s="17"/>
    </row>
    <row r="37" spans="1:46" s="25" customFormat="1">
      <c r="A37" s="212">
        <v>1</v>
      </c>
      <c r="B37" s="35" t="s">
        <v>1</v>
      </c>
      <c r="C37" s="78"/>
      <c r="D37" s="78"/>
      <c r="E37" s="38">
        <f t="shared" ref="E37:F43" si="13">INT(C37*1440)/60</f>
        <v>0</v>
      </c>
      <c r="F37" s="38">
        <f t="shared" si="13"/>
        <v>0</v>
      </c>
      <c r="G37" s="6">
        <f t="shared" ref="G37:G43" si="14">IF(E37&lt;=6,IF(AND(F37&lt;=6, F37&gt;E37),0,IF(AND(F37&lt;12, F37&gt;6),F37-6,IF(F37&gt;=12,6,IF(F37&lt;=E37,6)))))</f>
        <v>6</v>
      </c>
      <c r="H37" s="6" t="b">
        <f t="shared" ref="H37:H43" si="15">IF(AND(E37&gt;6, E37&lt;=12), IF(AND(F37&lt;E37, F37&lt;=6), 12-E37, IF(AND(F37&lt;E37, F37&gt;6), 12-E37+F37-6, IF(F37&gt;=12, 12-E37, IF(E37=F37, 6, F37-E37)))))</f>
        <v>0</v>
      </c>
      <c r="I37" s="6" t="b">
        <f t="shared" ref="I37:I43" si="16">IF(AND(E37&gt;12, E37&lt;=22), IF(AND(F37&gt;12, F37&lt;E37), 6, IF(AND(F37&gt;12, F37&gt;E37), 0, IF(F37&lt;=6, 0,IF(AND(F37&lt;=12, F37&gt;6), F37-6, IF(E37=F37, 6))))))</f>
        <v>0</v>
      </c>
      <c r="J37" s="38" t="b">
        <f t="shared" ref="J37:J43" si="17">IF(AND(E37&gt;22, E37&lt;=24), IF(F37&lt;=6, 0, IF(AND(F37&gt;6, F37&lt;=12), F37-6, IF(AND(F37&gt;12, F37&lt;E37), 6, IF(AND(F37&gt;12, F37&gt;E37), 0, IF(E37=F37, 6))))))</f>
        <v>0</v>
      </c>
      <c r="K37" s="6">
        <f t="shared" ref="K37:K43" si="18">IF(E37&lt;=6, IF(AND(F37&lt;=12, F37&lt;E37), 10, IF(AND(F37&lt;=12, F37&gt;E37), 0, IF(AND(F37&gt;12, F37&lt;=22), F37-12, IF(F37&gt;22, 10, IF(E37=F37,10))))))</f>
        <v>10</v>
      </c>
      <c r="L37" s="6" t="b">
        <f t="shared" ref="L37:L43" si="19">IF(AND(E37&gt;6,E37&lt;=12),IF(AND(F37&lt;12,F37&lt;E37),10,IF(AND(F37&lt;12,F37&gt;E37),0,IF(AND(F37&gt;12,F37&lt;=22),F37-12,IF(F37&gt;22,10, IF(E37=F37, 10))))))</f>
        <v>0</v>
      </c>
      <c r="M37" s="6" t="b">
        <f t="shared" ref="M37:M43" si="20">IF(AND(E37&gt;12, E37&lt;=22), IF(F37&lt;=12, 22-E37, IF(AND(F37&gt;12, F37&lt;E37), 22-E37+F37-12, IF(AND(F37&gt;12, F37&lt;=22, F37&gt;E37), F37-E37, IF(F37&gt;22, 22-E37,IF(E37=F37, 10))))))</f>
        <v>0</v>
      </c>
      <c r="N37" s="38" t="b">
        <f t="shared" ref="N37:N43" si="21">IF(E37&gt;22, IF(F37&lt;=12, 0, IF(AND(F37&gt;12, F37&lt;=22), F37-12, IF(AND(F37&gt;22, F37&lt;E37), 10,  IF(AND(F37&gt;22, F37&gt;E37), 0, IF(E37=F37, 10))))))</f>
        <v>0</v>
      </c>
      <c r="O37" s="40">
        <f t="shared" ref="O37:O43" si="22">IF(OR($C37="",$D37=""),0,IF(F37&gt;E37, F37-E37, 24-E37+F37))</f>
        <v>0</v>
      </c>
      <c r="P37" s="6">
        <f t="shared" ref="P37:P42" si="23">IF(OR($C37="",$D37=""),0,SUM(G37:N37))</f>
        <v>0</v>
      </c>
      <c r="Q37" s="6">
        <f t="shared" ref="Q37:Q43" si="24">O37-P37</f>
        <v>0</v>
      </c>
      <c r="R37" s="79"/>
      <c r="S37" s="39" t="s">
        <v>32</v>
      </c>
      <c r="T37" s="37"/>
      <c r="U37" s="4"/>
      <c r="V37" s="17"/>
      <c r="W37" s="17"/>
      <c r="X37" s="17"/>
      <c r="Y37" s="17"/>
      <c r="Z37" s="17"/>
      <c r="AA37" s="17"/>
      <c r="AB37" s="17"/>
      <c r="AC37" s="17"/>
      <c r="AD37" s="17"/>
      <c r="AE37" s="17"/>
      <c r="AF37" s="17"/>
      <c r="AG37" s="17"/>
      <c r="AH37" s="17"/>
      <c r="AI37" s="17"/>
      <c r="AJ37" s="17"/>
      <c r="AK37" s="23">
        <f t="shared" si="0"/>
        <v>0.3125</v>
      </c>
      <c r="AL37" s="17"/>
      <c r="AM37" s="17"/>
      <c r="AN37" s="17"/>
      <c r="AO37" s="17"/>
      <c r="AP37" s="17"/>
      <c r="AQ37" s="17"/>
      <c r="AR37" s="17"/>
      <c r="AS37" s="17"/>
      <c r="AT37" s="17"/>
    </row>
    <row r="38" spans="1:46" s="25" customFormat="1">
      <c r="A38" s="212"/>
      <c r="B38" s="35" t="s">
        <v>2</v>
      </c>
      <c r="C38" s="78"/>
      <c r="D38" s="78"/>
      <c r="E38" s="38">
        <f t="shared" si="13"/>
        <v>0</v>
      </c>
      <c r="F38" s="38">
        <f t="shared" si="13"/>
        <v>0</v>
      </c>
      <c r="G38" s="6">
        <f t="shared" si="14"/>
        <v>6</v>
      </c>
      <c r="H38" s="6" t="b">
        <f t="shared" si="15"/>
        <v>0</v>
      </c>
      <c r="I38" s="6" t="b">
        <f t="shared" si="16"/>
        <v>0</v>
      </c>
      <c r="J38" s="38" t="b">
        <f t="shared" si="17"/>
        <v>0</v>
      </c>
      <c r="K38" s="6">
        <f t="shared" si="18"/>
        <v>10</v>
      </c>
      <c r="L38" s="6" t="b">
        <f t="shared" si="19"/>
        <v>0</v>
      </c>
      <c r="M38" s="6" t="b">
        <f t="shared" si="20"/>
        <v>0</v>
      </c>
      <c r="N38" s="38" t="b">
        <f t="shared" si="21"/>
        <v>0</v>
      </c>
      <c r="O38" s="40">
        <f t="shared" si="22"/>
        <v>0</v>
      </c>
      <c r="P38" s="6">
        <f t="shared" si="23"/>
        <v>0</v>
      </c>
      <c r="Q38" s="6">
        <f t="shared" si="24"/>
        <v>0</v>
      </c>
      <c r="R38" s="40">
        <f>R37/7</f>
        <v>0</v>
      </c>
      <c r="S38" s="39" t="s">
        <v>33</v>
      </c>
      <c r="T38" s="37"/>
      <c r="U38" s="4"/>
      <c r="V38" s="17"/>
      <c r="W38" s="17"/>
      <c r="X38" s="17"/>
      <c r="Y38" s="17"/>
      <c r="Z38" s="17"/>
      <c r="AA38" s="17"/>
      <c r="AB38" s="17"/>
      <c r="AC38" s="17"/>
      <c r="AD38" s="17"/>
      <c r="AE38" s="17"/>
      <c r="AF38" s="17"/>
      <c r="AG38" s="17"/>
      <c r="AH38" s="17"/>
      <c r="AI38" s="17"/>
      <c r="AJ38" s="17"/>
      <c r="AK38" s="23">
        <f t="shared" si="0"/>
        <v>0.32291666666666669</v>
      </c>
      <c r="AL38" s="17"/>
      <c r="AM38" s="17"/>
      <c r="AN38" s="17"/>
      <c r="AO38" s="17"/>
      <c r="AP38" s="17"/>
      <c r="AQ38" s="17"/>
      <c r="AR38" s="17"/>
      <c r="AS38" s="17"/>
      <c r="AT38" s="17"/>
    </row>
    <row r="39" spans="1:46" s="25" customFormat="1">
      <c r="A39" s="4"/>
      <c r="B39" s="35" t="s">
        <v>3</v>
      </c>
      <c r="C39" s="78"/>
      <c r="D39" s="78"/>
      <c r="E39" s="38">
        <f t="shared" si="13"/>
        <v>0</v>
      </c>
      <c r="F39" s="38">
        <f t="shared" si="13"/>
        <v>0</v>
      </c>
      <c r="G39" s="6">
        <f t="shared" si="14"/>
        <v>6</v>
      </c>
      <c r="H39" s="6" t="b">
        <f t="shared" si="15"/>
        <v>0</v>
      </c>
      <c r="I39" s="6" t="b">
        <f t="shared" si="16"/>
        <v>0</v>
      </c>
      <c r="J39" s="38" t="b">
        <f t="shared" si="17"/>
        <v>0</v>
      </c>
      <c r="K39" s="6">
        <f t="shared" si="18"/>
        <v>10</v>
      </c>
      <c r="L39" s="6" t="b">
        <f t="shared" si="19"/>
        <v>0</v>
      </c>
      <c r="M39" s="6" t="b">
        <f t="shared" si="20"/>
        <v>0</v>
      </c>
      <c r="N39" s="38" t="b">
        <f t="shared" si="21"/>
        <v>0</v>
      </c>
      <c r="O39" s="40">
        <f t="shared" si="22"/>
        <v>0</v>
      </c>
      <c r="P39" s="6">
        <f t="shared" si="23"/>
        <v>0</v>
      </c>
      <c r="Q39" s="6">
        <f t="shared" si="24"/>
        <v>0</v>
      </c>
      <c r="R39" s="42"/>
      <c r="S39" s="42"/>
      <c r="T39" s="37"/>
      <c r="U39" s="4"/>
      <c r="V39" s="17"/>
      <c r="W39" s="17"/>
      <c r="X39" s="17"/>
      <c r="Y39" s="17"/>
      <c r="Z39" s="17"/>
      <c r="AA39" s="17"/>
      <c r="AB39" s="17"/>
      <c r="AC39" s="17"/>
      <c r="AD39" s="17"/>
      <c r="AE39" s="17"/>
      <c r="AF39" s="17"/>
      <c r="AG39" s="17"/>
      <c r="AH39" s="17"/>
      <c r="AI39" s="17"/>
      <c r="AJ39" s="17"/>
      <c r="AK39" s="23">
        <f t="shared" si="0"/>
        <v>0.33333333333333337</v>
      </c>
      <c r="AL39" s="17"/>
      <c r="AM39" s="17"/>
      <c r="AN39" s="17"/>
      <c r="AO39" s="17"/>
      <c r="AP39" s="17"/>
      <c r="AQ39" s="17"/>
      <c r="AR39" s="17"/>
      <c r="AS39" s="17"/>
      <c r="AT39" s="17"/>
    </row>
    <row r="40" spans="1:46" s="25" customFormat="1">
      <c r="A40" s="4"/>
      <c r="B40" s="35" t="s">
        <v>4</v>
      </c>
      <c r="C40" s="78"/>
      <c r="D40" s="78"/>
      <c r="E40" s="38">
        <f t="shared" si="13"/>
        <v>0</v>
      </c>
      <c r="F40" s="38">
        <f t="shared" si="13"/>
        <v>0</v>
      </c>
      <c r="G40" s="6">
        <f t="shared" si="14"/>
        <v>6</v>
      </c>
      <c r="H40" s="6" t="b">
        <f t="shared" si="15"/>
        <v>0</v>
      </c>
      <c r="I40" s="6" t="b">
        <f t="shared" si="16"/>
        <v>0</v>
      </c>
      <c r="J40" s="38" t="b">
        <f t="shared" si="17"/>
        <v>0</v>
      </c>
      <c r="K40" s="6">
        <f t="shared" si="18"/>
        <v>10</v>
      </c>
      <c r="L40" s="6" t="b">
        <f t="shared" si="19"/>
        <v>0</v>
      </c>
      <c r="M40" s="6" t="b">
        <f t="shared" si="20"/>
        <v>0</v>
      </c>
      <c r="N40" s="38" t="b">
        <f t="shared" si="21"/>
        <v>0</v>
      </c>
      <c r="O40" s="40">
        <f t="shared" si="22"/>
        <v>0</v>
      </c>
      <c r="P40" s="6">
        <f t="shared" si="23"/>
        <v>0</v>
      </c>
      <c r="Q40" s="6">
        <f t="shared" si="24"/>
        <v>0</v>
      </c>
      <c r="R40" s="42"/>
      <c r="S40" s="43" t="s">
        <v>38</v>
      </c>
      <c r="T40" s="44">
        <f>IF(T41&gt;0,(52.143-R38),0)</f>
        <v>0</v>
      </c>
      <c r="U40" s="4"/>
      <c r="V40" s="17"/>
      <c r="W40" s="17"/>
      <c r="X40" s="17"/>
      <c r="Y40" s="17"/>
      <c r="Z40" s="17"/>
      <c r="AA40" s="17"/>
      <c r="AB40" s="17"/>
      <c r="AC40" s="17"/>
      <c r="AD40" s="17"/>
      <c r="AE40" s="17"/>
      <c r="AF40" s="17"/>
      <c r="AG40" s="17"/>
      <c r="AH40" s="17"/>
      <c r="AI40" s="17"/>
      <c r="AJ40" s="17"/>
      <c r="AK40" s="23">
        <f t="shared" ref="AK40:AK102" si="25">AK39+((15/60)/24)</f>
        <v>0.34375000000000006</v>
      </c>
      <c r="AL40" s="17"/>
      <c r="AM40" s="17"/>
      <c r="AN40" s="17"/>
      <c r="AO40" s="17"/>
      <c r="AP40" s="17"/>
      <c r="AQ40" s="17"/>
      <c r="AR40" s="17"/>
      <c r="AS40" s="17"/>
      <c r="AT40" s="17"/>
    </row>
    <row r="41" spans="1:46" s="25" customFormat="1">
      <c r="A41" s="4"/>
      <c r="B41" s="35" t="s">
        <v>5</v>
      </c>
      <c r="C41" s="78"/>
      <c r="D41" s="78"/>
      <c r="E41" s="38">
        <f t="shared" si="13"/>
        <v>0</v>
      </c>
      <c r="F41" s="38">
        <f t="shared" si="13"/>
        <v>0</v>
      </c>
      <c r="G41" s="6">
        <f t="shared" si="14"/>
        <v>6</v>
      </c>
      <c r="H41" s="6" t="b">
        <f t="shared" si="15"/>
        <v>0</v>
      </c>
      <c r="I41" s="6" t="b">
        <f t="shared" si="16"/>
        <v>0</v>
      </c>
      <c r="J41" s="38" t="b">
        <f t="shared" si="17"/>
        <v>0</v>
      </c>
      <c r="K41" s="6">
        <f t="shared" si="18"/>
        <v>10</v>
      </c>
      <c r="L41" s="6" t="b">
        <f t="shared" si="19"/>
        <v>0</v>
      </c>
      <c r="M41" s="6" t="b">
        <f t="shared" si="20"/>
        <v>0</v>
      </c>
      <c r="N41" s="38" t="b">
        <f t="shared" si="21"/>
        <v>0</v>
      </c>
      <c r="O41" s="40">
        <f t="shared" si="22"/>
        <v>0</v>
      </c>
      <c r="P41" s="6">
        <f t="shared" si="23"/>
        <v>0</v>
      </c>
      <c r="Q41" s="6">
        <f t="shared" si="24"/>
        <v>0</v>
      </c>
      <c r="R41" s="42"/>
      <c r="S41" s="43" t="s">
        <v>37</v>
      </c>
      <c r="T41" s="45">
        <f>P44+Q44</f>
        <v>0</v>
      </c>
      <c r="U41" s="4"/>
      <c r="V41" s="17"/>
      <c r="W41" s="17"/>
      <c r="X41" s="17"/>
      <c r="Y41" s="17"/>
      <c r="Z41" s="17"/>
      <c r="AA41" s="17"/>
      <c r="AB41" s="17"/>
      <c r="AC41" s="17"/>
      <c r="AD41" s="17"/>
      <c r="AE41" s="17"/>
      <c r="AF41" s="17"/>
      <c r="AG41" s="17"/>
      <c r="AH41" s="17"/>
      <c r="AI41" s="17"/>
      <c r="AJ41" s="17"/>
      <c r="AK41" s="23">
        <f t="shared" si="25"/>
        <v>0.35416666666666674</v>
      </c>
      <c r="AL41" s="17"/>
      <c r="AM41" s="17"/>
      <c r="AN41" s="17"/>
      <c r="AO41" s="17"/>
      <c r="AP41" s="17"/>
      <c r="AQ41" s="17"/>
      <c r="AR41" s="17"/>
      <c r="AS41" s="17"/>
      <c r="AT41" s="17"/>
    </row>
    <row r="42" spans="1:46" s="25" customFormat="1">
      <c r="A42" s="4"/>
      <c r="B42" s="35" t="s">
        <v>6</v>
      </c>
      <c r="C42" s="78"/>
      <c r="D42" s="78"/>
      <c r="E42" s="38">
        <f t="shared" si="13"/>
        <v>0</v>
      </c>
      <c r="F42" s="38">
        <f t="shared" si="13"/>
        <v>0</v>
      </c>
      <c r="G42" s="6">
        <f t="shared" si="14"/>
        <v>6</v>
      </c>
      <c r="H42" s="6" t="b">
        <f t="shared" si="15"/>
        <v>0</v>
      </c>
      <c r="I42" s="6" t="b">
        <f t="shared" si="16"/>
        <v>0</v>
      </c>
      <c r="J42" s="38" t="b">
        <f t="shared" si="17"/>
        <v>0</v>
      </c>
      <c r="K42" s="6">
        <f t="shared" si="18"/>
        <v>10</v>
      </c>
      <c r="L42" s="6" t="b">
        <f t="shared" si="19"/>
        <v>0</v>
      </c>
      <c r="M42" s="6" t="b">
        <f t="shared" si="20"/>
        <v>0</v>
      </c>
      <c r="N42" s="38" t="b">
        <f t="shared" si="21"/>
        <v>0</v>
      </c>
      <c r="O42" s="40">
        <f t="shared" si="22"/>
        <v>0</v>
      </c>
      <c r="P42" s="6">
        <f t="shared" si="23"/>
        <v>0</v>
      </c>
      <c r="Q42" s="6">
        <f t="shared" si="24"/>
        <v>0</v>
      </c>
      <c r="R42" s="42"/>
      <c r="S42" s="43" t="s">
        <v>36</v>
      </c>
      <c r="T42" s="45">
        <f>P45+Q45</f>
        <v>0</v>
      </c>
      <c r="U42" s="4"/>
      <c r="V42" s="17"/>
      <c r="W42" s="17"/>
      <c r="X42" s="17"/>
      <c r="Y42" s="17"/>
      <c r="Z42" s="17"/>
      <c r="AA42" s="17"/>
      <c r="AB42" s="17"/>
      <c r="AC42" s="17"/>
      <c r="AD42" s="17"/>
      <c r="AE42" s="17"/>
      <c r="AF42" s="17"/>
      <c r="AG42" s="17"/>
      <c r="AH42" s="17"/>
      <c r="AI42" s="17"/>
      <c r="AJ42" s="17"/>
      <c r="AK42" s="23">
        <f t="shared" si="25"/>
        <v>0.36458333333333343</v>
      </c>
      <c r="AL42" s="17"/>
      <c r="AM42" s="17"/>
      <c r="AN42" s="17"/>
      <c r="AO42" s="17"/>
      <c r="AP42" s="17"/>
      <c r="AQ42" s="17"/>
      <c r="AR42" s="17"/>
      <c r="AS42" s="17"/>
      <c r="AT42" s="17"/>
    </row>
    <row r="43" spans="1:46" s="25" customFormat="1" ht="13.5" thickBot="1">
      <c r="A43" s="4"/>
      <c r="B43" s="46" t="s">
        <v>7</v>
      </c>
      <c r="C43" s="89"/>
      <c r="D43" s="89"/>
      <c r="E43" s="47">
        <f t="shared" si="13"/>
        <v>0</v>
      </c>
      <c r="F43" s="47">
        <f t="shared" si="13"/>
        <v>0</v>
      </c>
      <c r="G43" s="7">
        <f t="shared" si="14"/>
        <v>6</v>
      </c>
      <c r="H43" s="7" t="b">
        <f t="shared" si="15"/>
        <v>0</v>
      </c>
      <c r="I43" s="7" t="b">
        <f t="shared" si="16"/>
        <v>0</v>
      </c>
      <c r="J43" s="47" t="b">
        <f t="shared" si="17"/>
        <v>0</v>
      </c>
      <c r="K43" s="7">
        <f t="shared" si="18"/>
        <v>10</v>
      </c>
      <c r="L43" s="7" t="b">
        <f t="shared" si="19"/>
        <v>0</v>
      </c>
      <c r="M43" s="7" t="b">
        <f t="shared" si="20"/>
        <v>0</v>
      </c>
      <c r="N43" s="47" t="b">
        <f t="shared" si="21"/>
        <v>0</v>
      </c>
      <c r="O43" s="91">
        <f t="shared" si="22"/>
        <v>0</v>
      </c>
      <c r="P43" s="7">
        <v>0</v>
      </c>
      <c r="Q43" s="7">
        <f t="shared" si="24"/>
        <v>0</v>
      </c>
      <c r="R43" s="48"/>
      <c r="S43" s="48"/>
      <c r="T43" s="49"/>
      <c r="U43" s="4"/>
      <c r="V43" s="17"/>
      <c r="W43" s="17"/>
      <c r="X43" s="17"/>
      <c r="Y43" s="17"/>
      <c r="Z43" s="17"/>
      <c r="AA43" s="17"/>
      <c r="AB43" s="17"/>
      <c r="AC43" s="17"/>
      <c r="AD43" s="17"/>
      <c r="AE43" s="17"/>
      <c r="AF43" s="17"/>
      <c r="AG43" s="17"/>
      <c r="AH43" s="17"/>
      <c r="AI43" s="17"/>
      <c r="AJ43" s="17"/>
      <c r="AK43" s="23">
        <f t="shared" si="25"/>
        <v>0.37500000000000011</v>
      </c>
      <c r="AL43" s="17"/>
      <c r="AM43" s="17"/>
      <c r="AN43" s="17"/>
      <c r="AO43" s="17"/>
      <c r="AP43" s="17"/>
      <c r="AQ43" s="17"/>
      <c r="AR43" s="17"/>
      <c r="AS43" s="17"/>
      <c r="AT43" s="17"/>
    </row>
    <row r="44" spans="1:46" s="25" customFormat="1" hidden="1">
      <c r="A44" s="4"/>
      <c r="B44" s="5"/>
      <c r="C44" s="5"/>
      <c r="D44" s="5"/>
      <c r="E44" s="50"/>
      <c r="F44" s="50"/>
      <c r="G44" s="50"/>
      <c r="H44" s="50"/>
      <c r="I44" s="51"/>
      <c r="J44" s="51"/>
      <c r="K44" s="51"/>
      <c r="L44" s="51"/>
      <c r="M44" s="51"/>
      <c r="N44" s="51"/>
      <c r="O44" s="5"/>
      <c r="P44" s="51">
        <f>SUM(P37:P43)</f>
        <v>0</v>
      </c>
      <c r="Q44" s="51">
        <f>SUM(Q37:Q43)</f>
        <v>0</v>
      </c>
      <c r="R44" s="52"/>
      <c r="S44" s="52"/>
      <c r="T44" s="52"/>
      <c r="U44" s="4"/>
      <c r="V44" s="17"/>
      <c r="W44" s="17"/>
      <c r="X44" s="17"/>
      <c r="Y44" s="17"/>
      <c r="Z44" s="17"/>
      <c r="AA44" s="17"/>
      <c r="AB44" s="17"/>
      <c r="AC44" s="17"/>
      <c r="AD44" s="17"/>
      <c r="AE44" s="17"/>
      <c r="AF44" s="17"/>
      <c r="AG44" s="17"/>
      <c r="AH44" s="17"/>
      <c r="AI44" s="17"/>
      <c r="AJ44" s="17"/>
      <c r="AK44" s="23">
        <f t="shared" si="25"/>
        <v>0.3854166666666668</v>
      </c>
      <c r="AL44" s="17"/>
      <c r="AM44" s="17"/>
      <c r="AN44" s="17"/>
      <c r="AO44" s="17"/>
      <c r="AP44" s="17"/>
      <c r="AQ44" s="17"/>
      <c r="AR44" s="17"/>
      <c r="AS44" s="17"/>
      <c r="AT44" s="17"/>
    </row>
    <row r="45" spans="1:46" s="25" customFormat="1" hidden="1">
      <c r="A45" s="4"/>
      <c r="B45" s="5"/>
      <c r="C45" s="5"/>
      <c r="D45" s="5"/>
      <c r="E45" s="50"/>
      <c r="F45" s="50"/>
      <c r="G45" s="50"/>
      <c r="H45" s="50"/>
      <c r="I45" s="53"/>
      <c r="J45" s="53"/>
      <c r="K45" s="50"/>
      <c r="L45" s="50"/>
      <c r="M45" s="50"/>
      <c r="N45" s="50"/>
      <c r="O45" s="5"/>
      <c r="P45" s="53">
        <f>P44*T40</f>
        <v>0</v>
      </c>
      <c r="Q45" s="53">
        <f>T40*Q44</f>
        <v>0</v>
      </c>
      <c r="R45" s="52"/>
      <c r="S45" s="52"/>
      <c r="T45" s="52"/>
      <c r="U45" s="4"/>
      <c r="V45" s="17"/>
      <c r="W45" s="17"/>
      <c r="X45" s="17"/>
      <c r="Y45" s="17"/>
      <c r="Z45" s="17"/>
      <c r="AA45" s="17"/>
      <c r="AB45" s="17"/>
      <c r="AC45" s="17"/>
      <c r="AD45" s="17"/>
      <c r="AE45" s="17"/>
      <c r="AF45" s="17"/>
      <c r="AG45" s="17"/>
      <c r="AH45" s="17"/>
      <c r="AI45" s="17"/>
      <c r="AJ45" s="17"/>
      <c r="AK45" s="23">
        <f t="shared" si="25"/>
        <v>0.39583333333333348</v>
      </c>
      <c r="AL45" s="17"/>
      <c r="AM45" s="17"/>
      <c r="AN45" s="17"/>
      <c r="AO45" s="17"/>
      <c r="AP45" s="17"/>
      <c r="AQ45" s="17"/>
      <c r="AR45" s="17"/>
      <c r="AS45" s="17"/>
      <c r="AT45" s="17"/>
    </row>
    <row r="46" spans="1:46" s="25" customFormat="1" ht="6" customHeight="1">
      <c r="A46" s="4"/>
      <c r="B46" s="4"/>
      <c r="C46" s="4"/>
      <c r="D46" s="4"/>
      <c r="E46" s="6"/>
      <c r="F46" s="6"/>
      <c r="G46" s="6"/>
      <c r="H46" s="6"/>
      <c r="I46" s="54"/>
      <c r="J46" s="54"/>
      <c r="K46" s="6"/>
      <c r="L46" s="6"/>
      <c r="M46" s="6"/>
      <c r="N46" s="6"/>
      <c r="O46" s="4"/>
      <c r="P46" s="54"/>
      <c r="Q46" s="54"/>
      <c r="R46" s="30"/>
      <c r="S46" s="30"/>
      <c r="T46" s="30"/>
      <c r="U46" s="4"/>
      <c r="V46" s="17"/>
      <c r="W46" s="17"/>
      <c r="X46" s="17"/>
      <c r="Y46" s="17"/>
      <c r="Z46" s="17"/>
      <c r="AA46" s="17"/>
      <c r="AB46" s="17"/>
      <c r="AC46" s="17"/>
      <c r="AD46" s="17"/>
      <c r="AE46" s="17"/>
      <c r="AF46" s="17"/>
      <c r="AG46" s="17"/>
      <c r="AH46" s="17"/>
      <c r="AI46" s="17"/>
      <c r="AJ46" s="17"/>
      <c r="AK46" s="23">
        <f t="shared" si="25"/>
        <v>0.40625000000000017</v>
      </c>
      <c r="AL46" s="17"/>
      <c r="AM46" s="17"/>
      <c r="AN46" s="17"/>
      <c r="AO46" s="17"/>
      <c r="AP46" s="17"/>
      <c r="AQ46" s="17"/>
      <c r="AR46" s="17"/>
      <c r="AS46" s="17"/>
      <c r="AT46" s="17"/>
    </row>
    <row r="47" spans="1:46" ht="11.45" customHeight="1" thickBot="1">
      <c r="A47" s="4"/>
      <c r="B47" s="4"/>
      <c r="C47" s="4"/>
      <c r="D47" s="4"/>
      <c r="E47" s="4"/>
      <c r="F47" s="4"/>
      <c r="G47" s="4"/>
      <c r="H47" s="55"/>
      <c r="I47" s="56"/>
      <c r="J47" s="4"/>
      <c r="K47" s="4"/>
      <c r="L47" s="4"/>
      <c r="M47" s="4"/>
      <c r="N47" s="4"/>
      <c r="O47" s="4"/>
      <c r="P47" s="4"/>
      <c r="Q47" s="4"/>
      <c r="R47" s="4"/>
      <c r="S47" s="4"/>
      <c r="T47" s="4"/>
      <c r="U47" s="4"/>
      <c r="Z47" s="17"/>
      <c r="AK47" s="23">
        <f t="shared" si="25"/>
        <v>0.41666666666666685</v>
      </c>
    </row>
    <row r="48" spans="1:46" ht="16.5" customHeight="1" thickBot="1">
      <c r="A48" s="4"/>
      <c r="B48" s="213" t="s">
        <v>0</v>
      </c>
      <c r="C48" s="214"/>
      <c r="D48" s="4"/>
      <c r="E48" s="4"/>
      <c r="F48" s="4"/>
      <c r="G48" s="4"/>
      <c r="H48" s="4"/>
      <c r="I48" s="4"/>
      <c r="J48" s="4"/>
      <c r="K48" s="4"/>
      <c r="L48" s="4"/>
      <c r="M48" s="4"/>
      <c r="N48" s="4"/>
      <c r="O48" s="4"/>
      <c r="P48" s="4"/>
      <c r="Q48" s="4"/>
      <c r="R48" s="57" t="s">
        <v>42</v>
      </c>
      <c r="S48" s="207">
        <f>SUM(T7,T28)</f>
        <v>0</v>
      </c>
      <c r="T48" s="208"/>
      <c r="U48" s="4"/>
      <c r="V48" s="26"/>
      <c r="W48" s="26"/>
      <c r="X48" s="26"/>
      <c r="Y48" s="26"/>
      <c r="Z48" s="26"/>
      <c r="AA48" s="26"/>
      <c r="AB48" s="26"/>
      <c r="AK48" s="23">
        <f t="shared" si="25"/>
        <v>0.42708333333333354</v>
      </c>
    </row>
    <row r="49" spans="1:37" ht="16.5" thickBot="1">
      <c r="A49" s="4"/>
      <c r="B49" s="205"/>
      <c r="C49" s="206"/>
      <c r="D49" s="4"/>
      <c r="E49" s="4"/>
      <c r="F49" s="4"/>
      <c r="G49" s="4"/>
      <c r="H49" s="4"/>
      <c r="I49" s="4"/>
      <c r="J49" s="4"/>
      <c r="K49" s="4"/>
      <c r="L49" s="4"/>
      <c r="M49" s="4"/>
      <c r="N49" s="4"/>
      <c r="O49" s="4"/>
      <c r="P49" s="4"/>
      <c r="Q49" s="4"/>
      <c r="R49" s="57"/>
      <c r="S49" s="216"/>
      <c r="T49" s="217"/>
      <c r="U49" s="4"/>
      <c r="AK49" s="23">
        <f t="shared" si="25"/>
        <v>0.43750000000000022</v>
      </c>
    </row>
    <row r="50" spans="1:37" ht="14.25">
      <c r="A50" s="4"/>
      <c r="B50" s="4"/>
      <c r="C50" s="4"/>
      <c r="D50" s="4"/>
      <c r="E50" s="4"/>
      <c r="F50" s="4"/>
      <c r="G50" s="4"/>
      <c r="H50" s="4"/>
      <c r="I50" s="4"/>
      <c r="J50" s="4"/>
      <c r="K50" s="4"/>
      <c r="L50" s="4"/>
      <c r="M50" s="4"/>
      <c r="N50" s="4"/>
      <c r="O50" s="58"/>
      <c r="P50" s="58"/>
      <c r="Q50" s="58"/>
      <c r="R50" s="4"/>
      <c r="S50" s="4"/>
      <c r="T50" s="4"/>
      <c r="U50" s="4"/>
      <c r="AK50" s="23">
        <f t="shared" si="25"/>
        <v>0.44791666666666691</v>
      </c>
    </row>
    <row r="51" spans="1:37" ht="15.75" hidden="1">
      <c r="A51" s="218"/>
      <c r="B51" s="218"/>
      <c r="C51" s="218"/>
      <c r="D51" s="218"/>
      <c r="E51" s="218"/>
      <c r="F51" s="218"/>
      <c r="G51" s="218"/>
      <c r="H51" s="218"/>
      <c r="I51" s="218"/>
      <c r="J51" s="218"/>
      <c r="K51" s="218"/>
      <c r="L51" s="218"/>
      <c r="M51" s="218"/>
      <c r="N51" s="218"/>
      <c r="O51" s="218"/>
      <c r="P51" s="218"/>
      <c r="Q51" s="218"/>
      <c r="R51" s="218"/>
      <c r="S51" s="218"/>
      <c r="T51" s="218"/>
      <c r="U51" s="218"/>
      <c r="AK51" s="23">
        <f t="shared" si="25"/>
        <v>0.45833333333333359</v>
      </c>
    </row>
    <row r="52" spans="1:37" ht="15.75" hidden="1">
      <c r="AA52" s="27"/>
      <c r="AK52" s="23">
        <f t="shared" si="25"/>
        <v>0.46875000000000028</v>
      </c>
    </row>
    <row r="53" spans="1:37" hidden="1">
      <c r="AK53" s="23">
        <f t="shared" si="25"/>
        <v>0.47916666666666696</v>
      </c>
    </row>
    <row r="54" spans="1:37" hidden="1">
      <c r="AK54" s="23">
        <f t="shared" si="25"/>
        <v>0.48958333333333365</v>
      </c>
    </row>
    <row r="55" spans="1:37" hidden="1">
      <c r="AK55" s="23">
        <f t="shared" si="25"/>
        <v>0.50000000000000033</v>
      </c>
    </row>
    <row r="56" spans="1:37" hidden="1">
      <c r="AK56" s="23">
        <f t="shared" si="25"/>
        <v>0.51041666666666696</v>
      </c>
    </row>
    <row r="57" spans="1:37" hidden="1">
      <c r="AK57" s="23">
        <f t="shared" si="25"/>
        <v>0.52083333333333359</v>
      </c>
    </row>
    <row r="58" spans="1:37" hidden="1">
      <c r="AK58" s="23">
        <f t="shared" si="25"/>
        <v>0.53125000000000022</v>
      </c>
    </row>
    <row r="59" spans="1:37" hidden="1">
      <c r="AK59" s="23">
        <f t="shared" si="25"/>
        <v>0.54166666666666685</v>
      </c>
    </row>
    <row r="60" spans="1:37" hidden="1">
      <c r="AK60" s="23">
        <f t="shared" si="25"/>
        <v>0.55208333333333348</v>
      </c>
    </row>
    <row r="61" spans="1:37" hidden="1">
      <c r="AK61" s="23">
        <f t="shared" si="25"/>
        <v>0.56250000000000011</v>
      </c>
    </row>
    <row r="62" spans="1:37" hidden="1">
      <c r="AK62" s="23">
        <f t="shared" si="25"/>
        <v>0.57291666666666674</v>
      </c>
    </row>
    <row r="63" spans="1:37" hidden="1">
      <c r="AK63" s="23">
        <f t="shared" si="25"/>
        <v>0.58333333333333337</v>
      </c>
    </row>
    <row r="64" spans="1:37" hidden="1">
      <c r="AK64" s="23">
        <f t="shared" si="25"/>
        <v>0.59375</v>
      </c>
    </row>
    <row r="65" spans="37:37" hidden="1">
      <c r="AK65" s="23">
        <f t="shared" si="25"/>
        <v>0.60416666666666663</v>
      </c>
    </row>
    <row r="66" spans="37:37" hidden="1">
      <c r="AK66" s="23">
        <f t="shared" si="25"/>
        <v>0.61458333333333326</v>
      </c>
    </row>
    <row r="67" spans="37:37" hidden="1">
      <c r="AK67" s="23">
        <f t="shared" si="25"/>
        <v>0.62499999999999989</v>
      </c>
    </row>
    <row r="68" spans="37:37" hidden="1">
      <c r="AK68" s="23">
        <f t="shared" si="25"/>
        <v>0.63541666666666652</v>
      </c>
    </row>
    <row r="69" spans="37:37" hidden="1">
      <c r="AK69" s="23">
        <f t="shared" si="25"/>
        <v>0.64583333333333315</v>
      </c>
    </row>
    <row r="70" spans="37:37" hidden="1">
      <c r="AK70" s="23">
        <f t="shared" si="25"/>
        <v>0.65624999999999978</v>
      </c>
    </row>
    <row r="71" spans="37:37" hidden="1">
      <c r="AK71" s="23">
        <f t="shared" si="25"/>
        <v>0.66666666666666641</v>
      </c>
    </row>
    <row r="72" spans="37:37" hidden="1">
      <c r="AK72" s="23">
        <f t="shared" si="25"/>
        <v>0.67708333333333304</v>
      </c>
    </row>
    <row r="73" spans="37:37" hidden="1">
      <c r="AK73" s="23">
        <f t="shared" si="25"/>
        <v>0.68749999999999967</v>
      </c>
    </row>
    <row r="74" spans="37:37" hidden="1">
      <c r="AK74" s="23">
        <f t="shared" si="25"/>
        <v>0.6979166666666663</v>
      </c>
    </row>
    <row r="75" spans="37:37" hidden="1">
      <c r="AK75" s="23">
        <f t="shared" si="25"/>
        <v>0.70833333333333293</v>
      </c>
    </row>
    <row r="76" spans="37:37" hidden="1">
      <c r="AK76" s="23">
        <f t="shared" si="25"/>
        <v>0.71874999999999956</v>
      </c>
    </row>
    <row r="77" spans="37:37" hidden="1">
      <c r="AK77" s="23">
        <f t="shared" si="25"/>
        <v>0.72916666666666619</v>
      </c>
    </row>
    <row r="78" spans="37:37" hidden="1">
      <c r="AK78" s="23">
        <f t="shared" si="25"/>
        <v>0.73958333333333282</v>
      </c>
    </row>
    <row r="79" spans="37:37" hidden="1">
      <c r="AK79" s="23">
        <f t="shared" si="25"/>
        <v>0.74999999999999944</v>
      </c>
    </row>
    <row r="80" spans="37:37" hidden="1">
      <c r="AK80" s="23">
        <f t="shared" si="25"/>
        <v>0.76041666666666607</v>
      </c>
    </row>
    <row r="81" spans="37:37" hidden="1">
      <c r="AK81" s="23">
        <f t="shared" si="25"/>
        <v>0.7708333333333327</v>
      </c>
    </row>
    <row r="82" spans="37:37" hidden="1">
      <c r="AK82" s="23">
        <f t="shared" si="25"/>
        <v>0.78124999999999933</v>
      </c>
    </row>
    <row r="83" spans="37:37" hidden="1">
      <c r="AK83" s="23">
        <f t="shared" si="25"/>
        <v>0.79166666666666596</v>
      </c>
    </row>
    <row r="84" spans="37:37" hidden="1">
      <c r="AK84" s="23">
        <f t="shared" si="25"/>
        <v>0.80208333333333259</v>
      </c>
    </row>
    <row r="85" spans="37:37" hidden="1">
      <c r="AK85" s="23">
        <f t="shared" si="25"/>
        <v>0.81249999999999922</v>
      </c>
    </row>
    <row r="86" spans="37:37" hidden="1">
      <c r="AK86" s="23">
        <f t="shared" si="25"/>
        <v>0.82291666666666585</v>
      </c>
    </row>
    <row r="87" spans="37:37" hidden="1">
      <c r="AK87" s="23">
        <f t="shared" si="25"/>
        <v>0.83333333333333248</v>
      </c>
    </row>
    <row r="88" spans="37:37" hidden="1">
      <c r="AK88" s="23">
        <f t="shared" si="25"/>
        <v>0.84374999999999911</v>
      </c>
    </row>
    <row r="89" spans="37:37" hidden="1">
      <c r="AK89" s="23">
        <f t="shared" si="25"/>
        <v>0.85416666666666574</v>
      </c>
    </row>
    <row r="90" spans="37:37" hidden="1">
      <c r="AK90" s="23">
        <f t="shared" si="25"/>
        <v>0.86458333333333237</v>
      </c>
    </row>
    <row r="91" spans="37:37" hidden="1">
      <c r="AK91" s="23">
        <f t="shared" si="25"/>
        <v>0.874999999999999</v>
      </c>
    </row>
    <row r="92" spans="37:37" hidden="1">
      <c r="AK92" s="23">
        <f t="shared" si="25"/>
        <v>0.88541666666666563</v>
      </c>
    </row>
    <row r="93" spans="37:37" hidden="1">
      <c r="AK93" s="23">
        <f t="shared" si="25"/>
        <v>0.89583333333333226</v>
      </c>
    </row>
    <row r="94" spans="37:37" hidden="1">
      <c r="AK94" s="23">
        <f t="shared" si="25"/>
        <v>0.90624999999999889</v>
      </c>
    </row>
    <row r="95" spans="37:37" hidden="1">
      <c r="AK95" s="23">
        <f t="shared" si="25"/>
        <v>0.91666666666666552</v>
      </c>
    </row>
    <row r="96" spans="37:37" hidden="1">
      <c r="AK96" s="23">
        <f t="shared" si="25"/>
        <v>0.92708333333333215</v>
      </c>
    </row>
    <row r="97" spans="37:37" hidden="1">
      <c r="AK97" s="23">
        <f t="shared" si="25"/>
        <v>0.93749999999999878</v>
      </c>
    </row>
    <row r="98" spans="37:37" hidden="1">
      <c r="AK98" s="23">
        <f t="shared" si="25"/>
        <v>0.94791666666666541</v>
      </c>
    </row>
    <row r="99" spans="37:37" hidden="1">
      <c r="AK99" s="23">
        <f t="shared" si="25"/>
        <v>0.95833333333333204</v>
      </c>
    </row>
    <row r="100" spans="37:37" hidden="1">
      <c r="AK100" s="23">
        <f t="shared" si="25"/>
        <v>0.96874999999999867</v>
      </c>
    </row>
    <row r="101" spans="37:37" hidden="1">
      <c r="AK101" s="23">
        <f t="shared" si="25"/>
        <v>0.9791666666666653</v>
      </c>
    </row>
    <row r="102" spans="37:37" hidden="1">
      <c r="AK102" s="23">
        <f t="shared" si="25"/>
        <v>0.98958333333333193</v>
      </c>
    </row>
    <row r="103" spans="37:37" hidden="1">
      <c r="AK103" s="23"/>
    </row>
    <row r="104" spans="37:37" hidden="1">
      <c r="AK104" s="23"/>
    </row>
    <row r="105" spans="37:37" hidden="1">
      <c r="AK105" s="23"/>
    </row>
    <row r="106" spans="37:37" hidden="1">
      <c r="AK106" s="23"/>
    </row>
    <row r="107" spans="37:37" hidden="1">
      <c r="AK107" s="23"/>
    </row>
    <row r="108" spans="37:37" hidden="1">
      <c r="AK108" s="23"/>
    </row>
    <row r="109" spans="37:37" hidden="1">
      <c r="AK109" s="23"/>
    </row>
    <row r="110" spans="37:37" hidden="1">
      <c r="AK110" s="23"/>
    </row>
    <row r="111" spans="37:37" hidden="1">
      <c r="AK111" s="23"/>
    </row>
    <row r="112" spans="37:37" hidden="1">
      <c r="AK112" s="23"/>
    </row>
    <row r="113" spans="37:37" hidden="1">
      <c r="AK113" s="23"/>
    </row>
    <row r="114" spans="37:37" hidden="1">
      <c r="AK114" s="23"/>
    </row>
    <row r="115" spans="37:37" hidden="1">
      <c r="AK115" s="23"/>
    </row>
    <row r="116" spans="37:37" hidden="1">
      <c r="AK116" s="23"/>
    </row>
    <row r="117" spans="37:37" hidden="1">
      <c r="AK117" s="23"/>
    </row>
    <row r="118" spans="37:37" hidden="1">
      <c r="AK118" s="23"/>
    </row>
    <row r="119" spans="37:37" hidden="1">
      <c r="AK119" s="23"/>
    </row>
    <row r="120" spans="37:37" hidden="1">
      <c r="AK120" s="23"/>
    </row>
    <row r="121" spans="37:37" hidden="1">
      <c r="AK121" s="23"/>
    </row>
    <row r="122" spans="37:37" hidden="1">
      <c r="AK122" s="23"/>
    </row>
    <row r="123" spans="37:37" hidden="1">
      <c r="AK123" s="23"/>
    </row>
    <row r="124" spans="37:37" hidden="1">
      <c r="AK124" s="23"/>
    </row>
    <row r="125" spans="37:37" hidden="1">
      <c r="AK125" s="23"/>
    </row>
    <row r="126" spans="37:37" hidden="1">
      <c r="AK126" s="23"/>
    </row>
    <row r="127" spans="37:37" hidden="1">
      <c r="AK127" s="23"/>
    </row>
    <row r="128" spans="37:37" hidden="1">
      <c r="AK128" s="23"/>
    </row>
    <row r="129" spans="37:37" hidden="1">
      <c r="AK129" s="23"/>
    </row>
    <row r="130" spans="37:37" hidden="1">
      <c r="AK130" s="23"/>
    </row>
    <row r="131" spans="37:37" hidden="1">
      <c r="AK131" s="23"/>
    </row>
    <row r="132" spans="37:37" hidden="1">
      <c r="AK132" s="23"/>
    </row>
    <row r="133" spans="37:37" hidden="1">
      <c r="AK133" s="23"/>
    </row>
    <row r="134" spans="37:37" hidden="1">
      <c r="AK134" s="23"/>
    </row>
    <row r="135" spans="37:37" hidden="1">
      <c r="AK135" s="23"/>
    </row>
    <row r="136" spans="37:37" hidden="1">
      <c r="AK136" s="23"/>
    </row>
    <row r="137" spans="37:37" hidden="1">
      <c r="AK137" s="23"/>
    </row>
    <row r="138" spans="37:37" hidden="1">
      <c r="AK138" s="23"/>
    </row>
    <row r="139" spans="37:37" hidden="1">
      <c r="AK139" s="23"/>
    </row>
    <row r="140" spans="37:37" hidden="1">
      <c r="AK140" s="23"/>
    </row>
    <row r="141" spans="37:37" hidden="1">
      <c r="AK141" s="23"/>
    </row>
    <row r="142" spans="37:37" hidden="1">
      <c r="AK142" s="23"/>
    </row>
    <row r="143" spans="37:37" hidden="1">
      <c r="AK143" s="23"/>
    </row>
    <row r="144" spans="37:37" hidden="1">
      <c r="AK144" s="23"/>
    </row>
    <row r="145" spans="37:37" hidden="1">
      <c r="AK145" s="23"/>
    </row>
    <row r="146" spans="37:37" hidden="1">
      <c r="AK146" s="23"/>
    </row>
    <row r="147" spans="37:37" hidden="1">
      <c r="AK147" s="23"/>
    </row>
    <row r="148" spans="37:37" hidden="1">
      <c r="AK148" s="23"/>
    </row>
    <row r="149" spans="37:37" hidden="1">
      <c r="AK149" s="23"/>
    </row>
    <row r="150" spans="37:37" hidden="1">
      <c r="AK150" s="23"/>
    </row>
    <row r="151" spans="37:37" hidden="1">
      <c r="AK151" s="23"/>
    </row>
    <row r="152" spans="37:37" hidden="1">
      <c r="AK152" s="23"/>
    </row>
    <row r="153" spans="37:37" hidden="1">
      <c r="AK153" s="23"/>
    </row>
    <row r="154" spans="37:37" hidden="1">
      <c r="AK154" s="23"/>
    </row>
    <row r="155" spans="37:37" hidden="1">
      <c r="AK155" s="23"/>
    </row>
    <row r="156" spans="37:37" hidden="1">
      <c r="AK156" s="23"/>
    </row>
    <row r="157" spans="37:37" hidden="1">
      <c r="AK157" s="23"/>
    </row>
    <row r="158" spans="37:37" hidden="1">
      <c r="AK158" s="23"/>
    </row>
    <row r="159" spans="37:37" hidden="1">
      <c r="AK159" s="23"/>
    </row>
    <row r="160" spans="37:37" hidden="1">
      <c r="AK160" s="23"/>
    </row>
    <row r="161" spans="37:37" hidden="1">
      <c r="AK161" s="23"/>
    </row>
    <row r="162" spans="37:37" hidden="1">
      <c r="AK162" s="23"/>
    </row>
    <row r="163" spans="37:37" hidden="1">
      <c r="AK163" s="23"/>
    </row>
    <row r="164" spans="37:37" hidden="1">
      <c r="AK164" s="23"/>
    </row>
    <row r="165" spans="37:37" hidden="1">
      <c r="AK165" s="23"/>
    </row>
    <row r="166" spans="37:37" hidden="1">
      <c r="AK166" s="23"/>
    </row>
    <row r="167" spans="37:37" hidden="1">
      <c r="AK167" s="23"/>
    </row>
    <row r="168" spans="37:37" hidden="1">
      <c r="AK168" s="23"/>
    </row>
    <row r="169" spans="37:37" hidden="1">
      <c r="AK169" s="23"/>
    </row>
    <row r="170" spans="37:37" hidden="1">
      <c r="AK170" s="23"/>
    </row>
    <row r="171" spans="37:37" hidden="1">
      <c r="AK171" s="23"/>
    </row>
    <row r="172" spans="37:37" hidden="1">
      <c r="AK172" s="23"/>
    </row>
    <row r="173" spans="37:37" hidden="1">
      <c r="AK173" s="23"/>
    </row>
    <row r="174" spans="37:37" hidden="1">
      <c r="AK174" s="23"/>
    </row>
    <row r="175" spans="37:37" hidden="1">
      <c r="AK175" s="23"/>
    </row>
    <row r="176" spans="37:37" hidden="1">
      <c r="AK176" s="23"/>
    </row>
    <row r="177" spans="37:37" hidden="1">
      <c r="AK177" s="23"/>
    </row>
    <row r="178" spans="37:37" hidden="1">
      <c r="AK178" s="23"/>
    </row>
    <row r="179" spans="37:37" hidden="1">
      <c r="AK179" s="23"/>
    </row>
    <row r="180" spans="37:37" hidden="1">
      <c r="AK180" s="23"/>
    </row>
    <row r="181" spans="37:37" hidden="1">
      <c r="AK181" s="23"/>
    </row>
    <row r="182" spans="37:37" hidden="1">
      <c r="AK182" s="23"/>
    </row>
    <row r="183" spans="37:37" hidden="1">
      <c r="AK183" s="23"/>
    </row>
    <row r="184" spans="37:37" hidden="1">
      <c r="AK184" s="23"/>
    </row>
    <row r="185" spans="37:37" hidden="1">
      <c r="AK185" s="23"/>
    </row>
    <row r="186" spans="37:37" hidden="1">
      <c r="AK186" s="23"/>
    </row>
    <row r="187" spans="37:37" hidden="1">
      <c r="AK187" s="23"/>
    </row>
    <row r="188" spans="37:37" hidden="1">
      <c r="AK188" s="23"/>
    </row>
    <row r="189" spans="37:37" hidden="1">
      <c r="AK189" s="23"/>
    </row>
    <row r="190" spans="37:37" hidden="1">
      <c r="AK190" s="23"/>
    </row>
    <row r="191" spans="37:37" hidden="1">
      <c r="AK191" s="23"/>
    </row>
    <row r="192" spans="37:37" hidden="1">
      <c r="AK192" s="23"/>
    </row>
    <row r="193" spans="37:37" hidden="1">
      <c r="AK193" s="23"/>
    </row>
    <row r="194" spans="37:37" hidden="1">
      <c r="AK194" s="23"/>
    </row>
  </sheetData>
  <sheetProtection password="F209" sheet="1" selectLockedCells="1"/>
  <mergeCells count="39">
    <mergeCell ref="R3:S3"/>
    <mergeCell ref="C3:O3"/>
    <mergeCell ref="R33:S33"/>
    <mergeCell ref="R32:S32"/>
    <mergeCell ref="T7:T11"/>
    <mergeCell ref="T12:T13"/>
    <mergeCell ref="B4:T4"/>
    <mergeCell ref="A51:U51"/>
    <mergeCell ref="R7:S7"/>
    <mergeCell ref="R8:S8"/>
    <mergeCell ref="R10:S10"/>
    <mergeCell ref="R12:S12"/>
    <mergeCell ref="R9:S9"/>
    <mergeCell ref="R11:S11"/>
    <mergeCell ref="B48:C48"/>
    <mergeCell ref="R34:S34"/>
    <mergeCell ref="A37:A38"/>
    <mergeCell ref="S48:T48"/>
    <mergeCell ref="A16:A17"/>
    <mergeCell ref="T28:T32"/>
    <mergeCell ref="T33:T34"/>
    <mergeCell ref="B35:T35"/>
    <mergeCell ref="R27:S27"/>
    <mergeCell ref="B1:T1"/>
    <mergeCell ref="B49:C49"/>
    <mergeCell ref="B27:O34"/>
    <mergeCell ref="S49:T49"/>
    <mergeCell ref="R29:S29"/>
    <mergeCell ref="R30:S30"/>
    <mergeCell ref="R31:S31"/>
    <mergeCell ref="R28:S28"/>
    <mergeCell ref="B14:T14"/>
    <mergeCell ref="C5:D5"/>
    <mergeCell ref="B6:O13"/>
    <mergeCell ref="R6:S6"/>
    <mergeCell ref="R13:S13"/>
    <mergeCell ref="B2:R2"/>
    <mergeCell ref="S2:T2"/>
    <mergeCell ref="C26:D26"/>
  </mergeCells>
  <phoneticPr fontId="0" type="noConversion"/>
  <dataValidations count="1">
    <dataValidation type="list" showInputMessage="1" showErrorMessage="1" sqref="C16:D22 C37:D43">
      <formula1>$AK$6:$AK$102</formula1>
    </dataValidation>
  </dataValidations>
  <pageMargins left="0.25" right="0.25" top="0.4" bottom="0.4" header="0.5" footer="0.34"/>
  <pageSetup firstPageNumber="2" fitToHeight="2" orientation="portrait" r:id="rId1"/>
  <headerFooter alignWithMargins="0">
    <oddFooter>&amp;LEasySave Plus Custom Application&amp;RApplication Version: 9/07/2018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78"/>
  <sheetViews>
    <sheetView zoomScaleNormal="100" zoomScaleSheetLayoutView="100" workbookViewId="0">
      <selection activeCell="C3" sqref="C3:H3"/>
    </sheetView>
  </sheetViews>
  <sheetFormatPr defaultColWidth="0" defaultRowHeight="12.75" zeroHeight="1"/>
  <cols>
    <col min="1" max="12" width="9.140625" style="59" customWidth="1"/>
    <col min="13" max="13" width="9.28515625" style="59" hidden="1" customWidth="1"/>
    <col min="14" max="23" width="0" style="59" hidden="1" customWidth="1"/>
    <col min="24" max="24" width="12.85546875" style="59" hidden="1" customWidth="1"/>
    <col min="25" max="28" width="0" style="59" hidden="1" customWidth="1"/>
    <col min="29" max="16384" width="9.140625" style="59" hidden="1"/>
  </cols>
  <sheetData>
    <row r="1" spans="1:24" ht="27" thickBot="1">
      <c r="A1" s="261" t="s">
        <v>132</v>
      </c>
      <c r="B1" s="262"/>
      <c r="C1" s="262"/>
      <c r="D1" s="262"/>
      <c r="E1" s="262"/>
      <c r="F1" s="262"/>
      <c r="G1" s="262"/>
      <c r="H1" s="262"/>
      <c r="I1" s="262"/>
      <c r="J1" s="262"/>
      <c r="K1" s="262"/>
      <c r="L1" s="263"/>
    </row>
    <row r="2" spans="1:24" ht="66.75" customHeight="1" thickBot="1">
      <c r="A2" s="223" t="s">
        <v>113</v>
      </c>
      <c r="B2" s="224"/>
      <c r="C2" s="224"/>
      <c r="D2" s="224"/>
      <c r="E2" s="224"/>
      <c r="F2" s="224"/>
      <c r="G2" s="224"/>
      <c r="H2" s="224"/>
      <c r="I2" s="224"/>
      <c r="J2" s="224"/>
      <c r="K2" s="224"/>
      <c r="L2" s="225"/>
    </row>
    <row r="3" spans="1:24" ht="15.75" customHeight="1" thickBot="1">
      <c r="A3" s="247" t="s">
        <v>83</v>
      </c>
      <c r="B3" s="248"/>
      <c r="C3" s="265"/>
      <c r="D3" s="266"/>
      <c r="E3" s="266"/>
      <c r="F3" s="266"/>
      <c r="G3" s="266"/>
      <c r="H3" s="267"/>
      <c r="I3" s="199" t="s">
        <v>123</v>
      </c>
      <c r="J3" s="199"/>
      <c r="K3" s="264"/>
      <c r="L3" s="264"/>
      <c r="M3" s="84"/>
      <c r="N3" s="83"/>
      <c r="O3" s="83"/>
      <c r="P3" s="83"/>
      <c r="Q3" s="83"/>
      <c r="R3" s="83"/>
      <c r="S3" s="83"/>
    </row>
    <row r="4" spans="1:24" ht="30" customHeight="1" thickBot="1">
      <c r="A4" s="277" t="s">
        <v>81</v>
      </c>
      <c r="B4" s="278"/>
      <c r="C4" s="278"/>
      <c r="D4" s="297"/>
      <c r="E4" s="298"/>
      <c r="F4" s="298"/>
      <c r="G4" s="299"/>
      <c r="H4" s="277" t="s">
        <v>82</v>
      </c>
      <c r="I4" s="278"/>
      <c r="J4" s="278"/>
      <c r="K4" s="279"/>
      <c r="L4" s="77"/>
      <c r="N4" s="60" t="s">
        <v>60</v>
      </c>
      <c r="P4" s="61"/>
      <c r="Q4" s="62"/>
      <c r="R4" s="62"/>
      <c r="S4" s="62"/>
      <c r="T4" s="62"/>
      <c r="U4" s="63"/>
      <c r="W4" s="64" t="s">
        <v>62</v>
      </c>
      <c r="X4" s="63"/>
    </row>
    <row r="5" spans="1:24" ht="24.75" customHeight="1" thickBot="1">
      <c r="A5" s="280" t="s">
        <v>80</v>
      </c>
      <c r="B5" s="281"/>
      <c r="C5" s="281"/>
      <c r="D5" s="281"/>
      <c r="E5" s="282"/>
      <c r="F5" s="274"/>
      <c r="G5" s="275"/>
      <c r="H5" s="275"/>
      <c r="I5" s="275"/>
      <c r="J5" s="275"/>
      <c r="K5" s="275"/>
      <c r="L5" s="276"/>
      <c r="N5" s="65" t="s">
        <v>61</v>
      </c>
      <c r="P5" s="66" t="s">
        <v>57</v>
      </c>
      <c r="Q5" s="67"/>
      <c r="R5" s="67"/>
      <c r="S5" s="67"/>
      <c r="T5" s="67"/>
      <c r="U5" s="68"/>
      <c r="W5" s="66" t="s">
        <v>63</v>
      </c>
      <c r="X5" s="68"/>
    </row>
    <row r="6" spans="1:24" ht="15" customHeight="1">
      <c r="A6" s="241" t="s">
        <v>45</v>
      </c>
      <c r="B6" s="242"/>
      <c r="C6" s="242"/>
      <c r="D6" s="242"/>
      <c r="E6" s="242"/>
      <c r="F6" s="242"/>
      <c r="G6" s="242"/>
      <c r="H6" s="242"/>
      <c r="I6" s="242"/>
      <c r="J6" s="242"/>
      <c r="K6" s="242"/>
      <c r="L6" s="243"/>
      <c r="M6" s="69"/>
      <c r="P6" s="66" t="s">
        <v>58</v>
      </c>
      <c r="Q6" s="67"/>
      <c r="R6" s="67"/>
      <c r="S6" s="67"/>
      <c r="T6" s="67"/>
      <c r="U6" s="68"/>
      <c r="W6" s="66" t="s">
        <v>64</v>
      </c>
      <c r="X6" s="68"/>
    </row>
    <row r="7" spans="1:24" ht="29.25" customHeight="1" thickBot="1">
      <c r="A7" s="244" t="s">
        <v>75</v>
      </c>
      <c r="B7" s="245"/>
      <c r="C7" s="245"/>
      <c r="D7" s="245"/>
      <c r="E7" s="245"/>
      <c r="F7" s="245"/>
      <c r="G7" s="245"/>
      <c r="H7" s="245"/>
      <c r="I7" s="245"/>
      <c r="J7" s="245"/>
      <c r="K7" s="245"/>
      <c r="L7" s="246"/>
      <c r="P7" s="70" t="s">
        <v>59</v>
      </c>
      <c r="Q7" s="71"/>
      <c r="R7" s="71"/>
      <c r="S7" s="71"/>
      <c r="T7" s="71"/>
      <c r="U7" s="72"/>
      <c r="W7" s="66" t="s">
        <v>65</v>
      </c>
      <c r="X7" s="68"/>
    </row>
    <row r="8" spans="1:24" ht="15" customHeight="1">
      <c r="A8" s="285"/>
      <c r="B8" s="286"/>
      <c r="C8" s="286"/>
      <c r="D8" s="286"/>
      <c r="E8" s="286"/>
      <c r="F8" s="286"/>
      <c r="G8" s="286"/>
      <c r="H8" s="286"/>
      <c r="I8" s="286"/>
      <c r="J8" s="286"/>
      <c r="K8" s="286"/>
      <c r="L8" s="287"/>
      <c r="W8" s="66" t="s">
        <v>66</v>
      </c>
      <c r="X8" s="68"/>
    </row>
    <row r="9" spans="1:24" ht="15" customHeight="1" thickBot="1">
      <c r="A9" s="288"/>
      <c r="B9" s="289"/>
      <c r="C9" s="289"/>
      <c r="D9" s="289"/>
      <c r="E9" s="289"/>
      <c r="F9" s="289"/>
      <c r="G9" s="289"/>
      <c r="H9" s="289"/>
      <c r="I9" s="289"/>
      <c r="J9" s="289"/>
      <c r="K9" s="289"/>
      <c r="L9" s="290"/>
      <c r="W9" s="70" t="s">
        <v>67</v>
      </c>
      <c r="X9" s="72"/>
    </row>
    <row r="10" spans="1:24" ht="15" customHeight="1">
      <c r="A10" s="288"/>
      <c r="B10" s="289"/>
      <c r="C10" s="289"/>
      <c r="D10" s="289"/>
      <c r="E10" s="289"/>
      <c r="F10" s="289"/>
      <c r="G10" s="289"/>
      <c r="H10" s="289"/>
      <c r="I10" s="289"/>
      <c r="J10" s="289"/>
      <c r="K10" s="289"/>
      <c r="L10" s="290"/>
    </row>
    <row r="11" spans="1:24" ht="15" customHeight="1">
      <c r="A11" s="288"/>
      <c r="B11" s="289"/>
      <c r="C11" s="289"/>
      <c r="D11" s="289"/>
      <c r="E11" s="289"/>
      <c r="F11" s="289"/>
      <c r="G11" s="289"/>
      <c r="H11" s="289"/>
      <c r="I11" s="289"/>
      <c r="J11" s="289"/>
      <c r="K11" s="289"/>
      <c r="L11" s="290"/>
    </row>
    <row r="12" spans="1:24" ht="15" customHeight="1">
      <c r="A12" s="288"/>
      <c r="B12" s="289"/>
      <c r="C12" s="289"/>
      <c r="D12" s="289"/>
      <c r="E12" s="289"/>
      <c r="F12" s="289"/>
      <c r="G12" s="289"/>
      <c r="H12" s="289"/>
      <c r="I12" s="289"/>
      <c r="J12" s="289"/>
      <c r="K12" s="289"/>
      <c r="L12" s="290"/>
    </row>
    <row r="13" spans="1:24" ht="15" customHeight="1">
      <c r="A13" s="288"/>
      <c r="B13" s="289"/>
      <c r="C13" s="289"/>
      <c r="D13" s="289"/>
      <c r="E13" s="289"/>
      <c r="F13" s="289"/>
      <c r="G13" s="289"/>
      <c r="H13" s="289"/>
      <c r="I13" s="289"/>
      <c r="J13" s="289"/>
      <c r="K13" s="289"/>
      <c r="L13" s="290"/>
    </row>
    <row r="14" spans="1:24" ht="15" customHeight="1">
      <c r="A14" s="288"/>
      <c r="B14" s="289"/>
      <c r="C14" s="289"/>
      <c r="D14" s="289"/>
      <c r="E14" s="289"/>
      <c r="F14" s="289"/>
      <c r="G14" s="289"/>
      <c r="H14" s="289"/>
      <c r="I14" s="289"/>
      <c r="J14" s="289"/>
      <c r="K14" s="289"/>
      <c r="L14" s="290"/>
    </row>
    <row r="15" spans="1:24" ht="15" customHeight="1">
      <c r="A15" s="288"/>
      <c r="B15" s="289"/>
      <c r="C15" s="289"/>
      <c r="D15" s="289"/>
      <c r="E15" s="289"/>
      <c r="F15" s="289"/>
      <c r="G15" s="289"/>
      <c r="H15" s="289"/>
      <c r="I15" s="289"/>
      <c r="J15" s="289"/>
      <c r="K15" s="289"/>
      <c r="L15" s="290"/>
    </row>
    <row r="16" spans="1:24" ht="15" customHeight="1">
      <c r="A16" s="288"/>
      <c r="B16" s="289"/>
      <c r="C16" s="289"/>
      <c r="D16" s="289"/>
      <c r="E16" s="289"/>
      <c r="F16" s="289"/>
      <c r="G16" s="289"/>
      <c r="H16" s="289"/>
      <c r="I16" s="289"/>
      <c r="J16" s="289"/>
      <c r="K16" s="289"/>
      <c r="L16" s="290"/>
    </row>
    <row r="17" spans="1:28" ht="15" customHeight="1">
      <c r="A17" s="288"/>
      <c r="B17" s="289"/>
      <c r="C17" s="289"/>
      <c r="D17" s="289"/>
      <c r="E17" s="289"/>
      <c r="F17" s="289"/>
      <c r="G17" s="289"/>
      <c r="H17" s="289"/>
      <c r="I17" s="289"/>
      <c r="J17" s="289"/>
      <c r="K17" s="289"/>
      <c r="L17" s="290"/>
    </row>
    <row r="18" spans="1:28" ht="15" customHeight="1">
      <c r="A18" s="288"/>
      <c r="B18" s="289"/>
      <c r="C18" s="289"/>
      <c r="D18" s="289"/>
      <c r="E18" s="289"/>
      <c r="F18" s="289"/>
      <c r="G18" s="289"/>
      <c r="H18" s="289"/>
      <c r="I18" s="289"/>
      <c r="J18" s="289"/>
      <c r="K18" s="289"/>
      <c r="L18" s="290"/>
    </row>
    <row r="19" spans="1:28" ht="15" customHeight="1" thickBot="1">
      <c r="A19" s="291"/>
      <c r="B19" s="292"/>
      <c r="C19" s="292"/>
      <c r="D19" s="292"/>
      <c r="E19" s="292"/>
      <c r="F19" s="292"/>
      <c r="G19" s="292"/>
      <c r="H19" s="292"/>
      <c r="I19" s="292"/>
      <c r="J19" s="292"/>
      <c r="K19" s="292"/>
      <c r="L19" s="293"/>
      <c r="P19" s="59" t="s">
        <v>68</v>
      </c>
    </row>
    <row r="20" spans="1:28" ht="16.5" customHeight="1" thickBot="1">
      <c r="A20" s="229" t="s">
        <v>46</v>
      </c>
      <c r="B20" s="230"/>
      <c r="C20" s="230"/>
      <c r="D20" s="230"/>
      <c r="E20" s="230"/>
      <c r="F20" s="230"/>
      <c r="G20" s="230"/>
      <c r="H20" s="230"/>
      <c r="I20" s="230"/>
      <c r="J20" s="230"/>
      <c r="K20" s="230"/>
      <c r="L20" s="231"/>
      <c r="P20" s="73" t="s">
        <v>71</v>
      </c>
      <c r="Q20" s="74"/>
      <c r="R20" s="74"/>
      <c r="S20" s="74"/>
      <c r="T20" s="74"/>
      <c r="U20" s="74"/>
      <c r="V20" s="74"/>
      <c r="W20" s="74"/>
      <c r="X20" s="74"/>
      <c r="Y20" s="74"/>
      <c r="Z20" s="74"/>
      <c r="AA20" s="74"/>
      <c r="AB20" s="74"/>
    </row>
    <row r="21" spans="1:28" ht="81.75" customHeight="1" thickBot="1">
      <c r="A21" s="294" t="s">
        <v>79</v>
      </c>
      <c r="B21" s="295"/>
      <c r="C21" s="296"/>
      <c r="D21" s="283"/>
      <c r="E21" s="284"/>
      <c r="F21" s="300" t="s">
        <v>72</v>
      </c>
      <c r="G21" s="301"/>
      <c r="H21" s="301"/>
      <c r="I21" s="301"/>
      <c r="J21" s="301"/>
      <c r="K21" s="301"/>
      <c r="L21" s="302"/>
      <c r="P21" s="74" t="s">
        <v>69</v>
      </c>
      <c r="Q21" s="75"/>
      <c r="R21" s="75"/>
      <c r="S21" s="75"/>
      <c r="T21" s="75"/>
      <c r="U21" s="75"/>
      <c r="V21" s="75"/>
      <c r="W21" s="75"/>
      <c r="X21" s="75"/>
      <c r="Y21" s="75"/>
    </row>
    <row r="22" spans="1:28" ht="15.75" customHeight="1">
      <c r="A22" s="226" t="s">
        <v>73</v>
      </c>
      <c r="B22" s="227"/>
      <c r="C22" s="227"/>
      <c r="D22" s="227"/>
      <c r="E22" s="227"/>
      <c r="F22" s="227"/>
      <c r="G22" s="227"/>
      <c r="H22" s="227"/>
      <c r="I22" s="227"/>
      <c r="J22" s="227"/>
      <c r="K22" s="227"/>
      <c r="L22" s="228"/>
      <c r="P22" s="76" t="s">
        <v>70</v>
      </c>
    </row>
    <row r="23" spans="1:28" ht="15.75" customHeight="1">
      <c r="A23" s="252"/>
      <c r="B23" s="253"/>
      <c r="C23" s="253"/>
      <c r="D23" s="253"/>
      <c r="E23" s="253"/>
      <c r="F23" s="253"/>
      <c r="G23" s="253"/>
      <c r="H23" s="253"/>
      <c r="I23" s="253"/>
      <c r="J23" s="253"/>
      <c r="K23" s="253"/>
      <c r="L23" s="254"/>
      <c r="P23" s="76"/>
    </row>
    <row r="24" spans="1:28" ht="15.75" customHeight="1">
      <c r="A24" s="252"/>
      <c r="B24" s="253"/>
      <c r="C24" s="253"/>
      <c r="D24" s="253"/>
      <c r="E24" s="253"/>
      <c r="F24" s="253"/>
      <c r="G24" s="253"/>
      <c r="H24" s="253"/>
      <c r="I24" s="253"/>
      <c r="J24" s="253"/>
      <c r="K24" s="253"/>
      <c r="L24" s="254"/>
      <c r="P24" s="76"/>
    </row>
    <row r="25" spans="1:28" ht="15.75" customHeight="1">
      <c r="A25" s="252"/>
      <c r="B25" s="253"/>
      <c r="C25" s="253"/>
      <c r="D25" s="253"/>
      <c r="E25" s="253"/>
      <c r="F25" s="253"/>
      <c r="G25" s="253"/>
      <c r="H25" s="253"/>
      <c r="I25" s="253"/>
      <c r="J25" s="253"/>
      <c r="K25" s="253"/>
      <c r="L25" s="254"/>
      <c r="P25" s="76"/>
    </row>
    <row r="26" spans="1:28" ht="15.75" customHeight="1">
      <c r="A26" s="252"/>
      <c r="B26" s="253"/>
      <c r="C26" s="253"/>
      <c r="D26" s="253"/>
      <c r="E26" s="253"/>
      <c r="F26" s="253"/>
      <c r="G26" s="253"/>
      <c r="H26" s="253"/>
      <c r="I26" s="253"/>
      <c r="J26" s="253"/>
      <c r="K26" s="253"/>
      <c r="L26" s="254"/>
      <c r="P26" s="76"/>
    </row>
    <row r="27" spans="1:28" ht="15.75" customHeight="1">
      <c r="A27" s="252"/>
      <c r="B27" s="253"/>
      <c r="C27" s="253"/>
      <c r="D27" s="253"/>
      <c r="E27" s="253"/>
      <c r="F27" s="253"/>
      <c r="G27" s="253"/>
      <c r="H27" s="253"/>
      <c r="I27" s="253"/>
      <c r="J27" s="253"/>
      <c r="K27" s="253"/>
      <c r="L27" s="254"/>
      <c r="P27" s="76"/>
    </row>
    <row r="28" spans="1:28" ht="15.75" customHeight="1">
      <c r="A28" s="252"/>
      <c r="B28" s="253"/>
      <c r="C28" s="253"/>
      <c r="D28" s="253"/>
      <c r="E28" s="253"/>
      <c r="F28" s="253"/>
      <c r="G28" s="253"/>
      <c r="H28" s="253"/>
      <c r="I28" s="253"/>
      <c r="J28" s="253"/>
      <c r="K28" s="253"/>
      <c r="L28" s="254"/>
      <c r="P28" s="76"/>
    </row>
    <row r="29" spans="1:28" ht="15.75" customHeight="1">
      <c r="A29" s="252"/>
      <c r="B29" s="253"/>
      <c r="C29" s="253"/>
      <c r="D29" s="253"/>
      <c r="E29" s="253"/>
      <c r="F29" s="253"/>
      <c r="G29" s="253"/>
      <c r="H29" s="253"/>
      <c r="I29" s="253"/>
      <c r="J29" s="253"/>
      <c r="K29" s="253"/>
      <c r="L29" s="254"/>
      <c r="P29" s="76"/>
    </row>
    <row r="30" spans="1:28" ht="15.75" customHeight="1">
      <c r="A30" s="252"/>
      <c r="B30" s="253"/>
      <c r="C30" s="253"/>
      <c r="D30" s="253"/>
      <c r="E30" s="253"/>
      <c r="F30" s="253"/>
      <c r="G30" s="253"/>
      <c r="H30" s="253"/>
      <c r="I30" s="253"/>
      <c r="J30" s="253"/>
      <c r="K30" s="253"/>
      <c r="L30" s="254"/>
      <c r="P30" s="76"/>
    </row>
    <row r="31" spans="1:28" ht="15.75" customHeight="1">
      <c r="A31" s="252"/>
      <c r="B31" s="253"/>
      <c r="C31" s="253"/>
      <c r="D31" s="253"/>
      <c r="E31" s="253"/>
      <c r="F31" s="253"/>
      <c r="G31" s="253"/>
      <c r="H31" s="253"/>
      <c r="I31" s="253"/>
      <c r="J31" s="253"/>
      <c r="K31" s="253"/>
      <c r="L31" s="254"/>
      <c r="P31" s="76"/>
    </row>
    <row r="32" spans="1:28" ht="15.75" customHeight="1">
      <c r="A32" s="252"/>
      <c r="B32" s="253"/>
      <c r="C32" s="253"/>
      <c r="D32" s="253"/>
      <c r="E32" s="253"/>
      <c r="F32" s="253"/>
      <c r="G32" s="253"/>
      <c r="H32" s="253"/>
      <c r="I32" s="253"/>
      <c r="J32" s="253"/>
      <c r="K32" s="253"/>
      <c r="L32" s="254"/>
      <c r="P32" s="76"/>
    </row>
    <row r="33" spans="1:16" ht="15.75" customHeight="1">
      <c r="A33" s="252"/>
      <c r="B33" s="253"/>
      <c r="C33" s="253"/>
      <c r="D33" s="253"/>
      <c r="E33" s="253"/>
      <c r="F33" s="253"/>
      <c r="G33" s="253"/>
      <c r="H33" s="253"/>
      <c r="I33" s="253"/>
      <c r="J33" s="253"/>
      <c r="K33" s="253"/>
      <c r="L33" s="254"/>
      <c r="P33" s="76"/>
    </row>
    <row r="34" spans="1:16" ht="15" customHeight="1">
      <c r="A34" s="252"/>
      <c r="B34" s="253"/>
      <c r="C34" s="253"/>
      <c r="D34" s="253"/>
      <c r="E34" s="253"/>
      <c r="F34" s="253"/>
      <c r="G34" s="253"/>
      <c r="H34" s="253"/>
      <c r="I34" s="253"/>
      <c r="J34" s="253"/>
      <c r="K34" s="253"/>
      <c r="L34" s="254"/>
    </row>
    <row r="35" spans="1:16" ht="15" customHeight="1">
      <c r="A35" s="252"/>
      <c r="B35" s="253"/>
      <c r="C35" s="253"/>
      <c r="D35" s="253"/>
      <c r="E35" s="253"/>
      <c r="F35" s="253"/>
      <c r="G35" s="253"/>
      <c r="H35" s="253"/>
      <c r="I35" s="253"/>
      <c r="J35" s="253"/>
      <c r="K35" s="253"/>
      <c r="L35" s="254"/>
    </row>
    <row r="36" spans="1:16" ht="15" customHeight="1">
      <c r="A36" s="252"/>
      <c r="B36" s="253"/>
      <c r="C36" s="253"/>
      <c r="D36" s="253"/>
      <c r="E36" s="253"/>
      <c r="F36" s="253"/>
      <c r="G36" s="253"/>
      <c r="H36" s="253"/>
      <c r="I36" s="253"/>
      <c r="J36" s="253"/>
      <c r="K36" s="253"/>
      <c r="L36" s="254"/>
    </row>
    <row r="37" spans="1:16" ht="15" customHeight="1">
      <c r="A37" s="252"/>
      <c r="B37" s="253"/>
      <c r="C37" s="253"/>
      <c r="D37" s="253"/>
      <c r="E37" s="253"/>
      <c r="F37" s="253"/>
      <c r="G37" s="253"/>
      <c r="H37" s="253"/>
      <c r="I37" s="253"/>
      <c r="J37" s="253"/>
      <c r="K37" s="253"/>
      <c r="L37" s="254"/>
    </row>
    <row r="38" spans="1:16" ht="15" customHeight="1">
      <c r="A38" s="252"/>
      <c r="B38" s="253"/>
      <c r="C38" s="253"/>
      <c r="D38" s="253"/>
      <c r="E38" s="253"/>
      <c r="F38" s="253"/>
      <c r="G38" s="253"/>
      <c r="H38" s="253"/>
      <c r="I38" s="253"/>
      <c r="J38" s="253"/>
      <c r="K38" s="253"/>
      <c r="L38" s="254"/>
    </row>
    <row r="39" spans="1:16" ht="15" customHeight="1">
      <c r="A39" s="252"/>
      <c r="B39" s="253"/>
      <c r="C39" s="253"/>
      <c r="D39" s="253"/>
      <c r="E39" s="253"/>
      <c r="F39" s="253"/>
      <c r="G39" s="253"/>
      <c r="H39" s="253"/>
      <c r="I39" s="253"/>
      <c r="J39" s="253"/>
      <c r="K39" s="253"/>
      <c r="L39" s="254"/>
    </row>
    <row r="40" spans="1:16" ht="15" customHeight="1">
      <c r="A40" s="252"/>
      <c r="B40" s="253"/>
      <c r="C40" s="253"/>
      <c r="D40" s="253"/>
      <c r="E40" s="253"/>
      <c r="F40" s="253"/>
      <c r="G40" s="253"/>
      <c r="H40" s="253"/>
      <c r="I40" s="253"/>
      <c r="J40" s="253"/>
      <c r="K40" s="253"/>
      <c r="L40" s="254"/>
    </row>
    <row r="41" spans="1:16" ht="15" customHeight="1" thickBot="1">
      <c r="A41" s="252"/>
      <c r="B41" s="253"/>
      <c r="C41" s="253"/>
      <c r="D41" s="253"/>
      <c r="E41" s="253"/>
      <c r="F41" s="253"/>
      <c r="G41" s="253"/>
      <c r="H41" s="253"/>
      <c r="I41" s="253"/>
      <c r="J41" s="253"/>
      <c r="K41" s="253"/>
      <c r="L41" s="254"/>
    </row>
    <row r="42" spans="1:16" ht="15.75" thickBot="1">
      <c r="A42" s="229" t="s">
        <v>47</v>
      </c>
      <c r="B42" s="230"/>
      <c r="C42" s="230"/>
      <c r="D42" s="230"/>
      <c r="E42" s="230"/>
      <c r="F42" s="230"/>
      <c r="G42" s="230"/>
      <c r="H42" s="230"/>
      <c r="I42" s="230"/>
      <c r="J42" s="230"/>
      <c r="K42" s="230"/>
      <c r="L42" s="231"/>
    </row>
    <row r="43" spans="1:16" ht="39.75" customHeight="1" thickBot="1">
      <c r="A43" s="223" t="s">
        <v>48</v>
      </c>
      <c r="B43" s="232"/>
      <c r="C43" s="232"/>
      <c r="D43" s="232"/>
      <c r="E43" s="232"/>
      <c r="F43" s="232"/>
      <c r="G43" s="232"/>
      <c r="H43" s="232"/>
      <c r="I43" s="232"/>
      <c r="J43" s="232"/>
      <c r="K43" s="232"/>
      <c r="L43" s="233"/>
    </row>
    <row r="44" spans="1:16" ht="15" customHeight="1">
      <c r="A44" s="249"/>
      <c r="B44" s="250"/>
      <c r="C44" s="250"/>
      <c r="D44" s="250"/>
      <c r="E44" s="250"/>
      <c r="F44" s="250"/>
      <c r="G44" s="250"/>
      <c r="H44" s="250"/>
      <c r="I44" s="250"/>
      <c r="J44" s="250"/>
      <c r="K44" s="250"/>
      <c r="L44" s="251"/>
    </row>
    <row r="45" spans="1:16" ht="15" customHeight="1">
      <c r="A45" s="252"/>
      <c r="B45" s="253"/>
      <c r="C45" s="253"/>
      <c r="D45" s="253"/>
      <c r="E45" s="253"/>
      <c r="F45" s="253"/>
      <c r="G45" s="253"/>
      <c r="H45" s="253"/>
      <c r="I45" s="253"/>
      <c r="J45" s="253"/>
      <c r="K45" s="253"/>
      <c r="L45" s="254"/>
    </row>
    <row r="46" spans="1:16" ht="15" customHeight="1">
      <c r="A46" s="252"/>
      <c r="B46" s="253"/>
      <c r="C46" s="253"/>
      <c r="D46" s="253"/>
      <c r="E46" s="253"/>
      <c r="F46" s="253"/>
      <c r="G46" s="253"/>
      <c r="H46" s="253"/>
      <c r="I46" s="253"/>
      <c r="J46" s="253"/>
      <c r="K46" s="253"/>
      <c r="L46" s="254"/>
    </row>
    <row r="47" spans="1:16" ht="15" customHeight="1">
      <c r="A47" s="252"/>
      <c r="B47" s="253"/>
      <c r="C47" s="253"/>
      <c r="D47" s="253"/>
      <c r="E47" s="253"/>
      <c r="F47" s="253"/>
      <c r="G47" s="253"/>
      <c r="H47" s="253"/>
      <c r="I47" s="253"/>
      <c r="J47" s="253"/>
      <c r="K47" s="253"/>
      <c r="L47" s="254"/>
    </row>
    <row r="48" spans="1:16" ht="15" customHeight="1">
      <c r="A48" s="252"/>
      <c r="B48" s="253"/>
      <c r="C48" s="253"/>
      <c r="D48" s="253"/>
      <c r="E48" s="253"/>
      <c r="F48" s="253"/>
      <c r="G48" s="253"/>
      <c r="H48" s="253"/>
      <c r="I48" s="253"/>
      <c r="J48" s="253"/>
      <c r="K48" s="253"/>
      <c r="L48" s="254"/>
    </row>
    <row r="49" spans="1:12" ht="15" customHeight="1">
      <c r="A49" s="252"/>
      <c r="B49" s="253"/>
      <c r="C49" s="253"/>
      <c r="D49" s="253"/>
      <c r="E49" s="253"/>
      <c r="F49" s="253"/>
      <c r="G49" s="253"/>
      <c r="H49" s="253"/>
      <c r="I49" s="253"/>
      <c r="J49" s="253"/>
      <c r="K49" s="253"/>
      <c r="L49" s="254"/>
    </row>
    <row r="50" spans="1:12" ht="15" customHeight="1">
      <c r="A50" s="252"/>
      <c r="B50" s="253"/>
      <c r="C50" s="253"/>
      <c r="D50" s="253"/>
      <c r="E50" s="253"/>
      <c r="F50" s="253"/>
      <c r="G50" s="253"/>
      <c r="H50" s="253"/>
      <c r="I50" s="253"/>
      <c r="J50" s="253"/>
      <c r="K50" s="253"/>
      <c r="L50" s="254"/>
    </row>
    <row r="51" spans="1:12" ht="15" customHeight="1">
      <c r="A51" s="252"/>
      <c r="B51" s="253"/>
      <c r="C51" s="253"/>
      <c r="D51" s="253"/>
      <c r="E51" s="253"/>
      <c r="F51" s="253"/>
      <c r="G51" s="253"/>
      <c r="H51" s="253"/>
      <c r="I51" s="253"/>
      <c r="J51" s="253"/>
      <c r="K51" s="253"/>
      <c r="L51" s="254"/>
    </row>
    <row r="52" spans="1:12" ht="15" customHeight="1">
      <c r="A52" s="252"/>
      <c r="B52" s="253"/>
      <c r="C52" s="253"/>
      <c r="D52" s="253"/>
      <c r="E52" s="253"/>
      <c r="F52" s="253"/>
      <c r="G52" s="253"/>
      <c r="H52" s="253"/>
      <c r="I52" s="253"/>
      <c r="J52" s="253"/>
      <c r="K52" s="253"/>
      <c r="L52" s="254"/>
    </row>
    <row r="53" spans="1:12" ht="15" customHeight="1">
      <c r="A53" s="252"/>
      <c r="B53" s="253"/>
      <c r="C53" s="253"/>
      <c r="D53" s="253"/>
      <c r="E53" s="253"/>
      <c r="F53" s="253"/>
      <c r="G53" s="253"/>
      <c r="H53" s="253"/>
      <c r="I53" s="253"/>
      <c r="J53" s="253"/>
      <c r="K53" s="253"/>
      <c r="L53" s="254"/>
    </row>
    <row r="54" spans="1:12" ht="15" customHeight="1">
      <c r="A54" s="252"/>
      <c r="B54" s="253"/>
      <c r="C54" s="253"/>
      <c r="D54" s="253"/>
      <c r="E54" s="253"/>
      <c r="F54" s="253"/>
      <c r="G54" s="253"/>
      <c r="H54" s="253"/>
      <c r="I54" s="253"/>
      <c r="J54" s="253"/>
      <c r="K54" s="253"/>
      <c r="L54" s="254"/>
    </row>
    <row r="55" spans="1:12" ht="15" customHeight="1" thickBot="1">
      <c r="A55" s="255"/>
      <c r="B55" s="256"/>
      <c r="C55" s="256"/>
      <c r="D55" s="256"/>
      <c r="E55" s="256"/>
      <c r="F55" s="256"/>
      <c r="G55" s="256"/>
      <c r="H55" s="256"/>
      <c r="I55" s="256"/>
      <c r="J55" s="256"/>
      <c r="K55" s="256"/>
      <c r="L55" s="257"/>
    </row>
    <row r="56" spans="1:12" ht="15" customHeight="1">
      <c r="A56" s="258"/>
      <c r="B56" s="259"/>
      <c r="C56" s="259"/>
      <c r="D56" s="259"/>
      <c r="E56" s="259"/>
      <c r="F56" s="259"/>
      <c r="G56" s="259"/>
      <c r="H56" s="259"/>
      <c r="I56" s="259"/>
      <c r="J56" s="259"/>
      <c r="K56" s="259"/>
      <c r="L56" s="260"/>
    </row>
    <row r="57" spans="1:12" ht="15.75" thickBot="1">
      <c r="A57" s="153"/>
      <c r="B57" s="154"/>
      <c r="C57" s="154"/>
      <c r="D57" s="154"/>
      <c r="E57" s="154"/>
      <c r="F57" s="154"/>
      <c r="G57" s="154"/>
      <c r="H57" s="154"/>
      <c r="I57" s="154"/>
      <c r="J57" s="154"/>
      <c r="K57" s="154"/>
      <c r="L57" s="155"/>
    </row>
    <row r="58" spans="1:12" ht="15.75" customHeight="1" thickBot="1">
      <c r="A58" s="229" t="s">
        <v>49</v>
      </c>
      <c r="B58" s="230"/>
      <c r="C58" s="230"/>
      <c r="D58" s="230"/>
      <c r="E58" s="230"/>
      <c r="F58" s="230"/>
      <c r="G58" s="230"/>
      <c r="H58" s="230"/>
      <c r="I58" s="230"/>
      <c r="J58" s="230"/>
      <c r="K58" s="230"/>
      <c r="L58" s="231"/>
    </row>
    <row r="59" spans="1:12" ht="45" customHeight="1" thickBot="1">
      <c r="A59" s="238" t="s">
        <v>50</v>
      </c>
      <c r="B59" s="239"/>
      <c r="C59" s="239"/>
      <c r="D59" s="239"/>
      <c r="E59" s="239"/>
      <c r="F59" s="239"/>
      <c r="G59" s="239"/>
      <c r="H59" s="239"/>
      <c r="I59" s="239"/>
      <c r="J59" s="239"/>
      <c r="K59" s="239"/>
      <c r="L59" s="240"/>
    </row>
    <row r="60" spans="1:12" ht="15" customHeight="1">
      <c r="A60" s="249"/>
      <c r="B60" s="250"/>
      <c r="C60" s="250"/>
      <c r="D60" s="250"/>
      <c r="E60" s="250"/>
      <c r="F60" s="250"/>
      <c r="G60" s="250"/>
      <c r="H60" s="250"/>
      <c r="I60" s="250"/>
      <c r="J60" s="250"/>
      <c r="K60" s="250"/>
      <c r="L60" s="251"/>
    </row>
    <row r="61" spans="1:12" ht="15" customHeight="1">
      <c r="A61" s="252"/>
      <c r="B61" s="253"/>
      <c r="C61" s="253"/>
      <c r="D61" s="253"/>
      <c r="E61" s="253"/>
      <c r="F61" s="253"/>
      <c r="G61" s="253"/>
      <c r="H61" s="253"/>
      <c r="I61" s="253"/>
      <c r="J61" s="253"/>
      <c r="K61" s="253"/>
      <c r="L61" s="254"/>
    </row>
    <row r="62" spans="1:12" ht="15" customHeight="1">
      <c r="A62" s="252"/>
      <c r="B62" s="253"/>
      <c r="C62" s="253"/>
      <c r="D62" s="253"/>
      <c r="E62" s="253"/>
      <c r="F62" s="253"/>
      <c r="G62" s="253"/>
      <c r="H62" s="253"/>
      <c r="I62" s="253"/>
      <c r="J62" s="253"/>
      <c r="K62" s="253"/>
      <c r="L62" s="254"/>
    </row>
    <row r="63" spans="1:12" ht="15" customHeight="1">
      <c r="A63" s="252"/>
      <c r="B63" s="253"/>
      <c r="C63" s="253"/>
      <c r="D63" s="253"/>
      <c r="E63" s="253"/>
      <c r="F63" s="253"/>
      <c r="G63" s="253"/>
      <c r="H63" s="253"/>
      <c r="I63" s="253"/>
      <c r="J63" s="253"/>
      <c r="K63" s="253"/>
      <c r="L63" s="254"/>
    </row>
    <row r="64" spans="1:12" ht="15" customHeight="1">
      <c r="A64" s="252"/>
      <c r="B64" s="253"/>
      <c r="C64" s="253"/>
      <c r="D64" s="253"/>
      <c r="E64" s="253"/>
      <c r="F64" s="253"/>
      <c r="G64" s="253"/>
      <c r="H64" s="253"/>
      <c r="I64" s="253"/>
      <c r="J64" s="253"/>
      <c r="K64" s="253"/>
      <c r="L64" s="254"/>
    </row>
    <row r="65" spans="1:12" ht="15" customHeight="1">
      <c r="A65" s="252"/>
      <c r="B65" s="253"/>
      <c r="C65" s="253"/>
      <c r="D65" s="253"/>
      <c r="E65" s="253"/>
      <c r="F65" s="253"/>
      <c r="G65" s="253"/>
      <c r="H65" s="253"/>
      <c r="I65" s="253"/>
      <c r="J65" s="253"/>
      <c r="K65" s="253"/>
      <c r="L65" s="254"/>
    </row>
    <row r="66" spans="1:12" ht="15" customHeight="1">
      <c r="A66" s="252"/>
      <c r="B66" s="253"/>
      <c r="C66" s="253"/>
      <c r="D66" s="253"/>
      <c r="E66" s="253"/>
      <c r="F66" s="253"/>
      <c r="G66" s="253"/>
      <c r="H66" s="253"/>
      <c r="I66" s="253"/>
      <c r="J66" s="253"/>
      <c r="K66" s="253"/>
      <c r="L66" s="254"/>
    </row>
    <row r="67" spans="1:12" ht="15" customHeight="1">
      <c r="A67" s="252"/>
      <c r="B67" s="253"/>
      <c r="C67" s="253"/>
      <c r="D67" s="253"/>
      <c r="E67" s="253"/>
      <c r="F67" s="253"/>
      <c r="G67" s="253"/>
      <c r="H67" s="253"/>
      <c r="I67" s="253"/>
      <c r="J67" s="253"/>
      <c r="K67" s="253"/>
      <c r="L67" s="254"/>
    </row>
    <row r="68" spans="1:12" ht="15" customHeight="1">
      <c r="A68" s="252"/>
      <c r="B68" s="253"/>
      <c r="C68" s="253"/>
      <c r="D68" s="253"/>
      <c r="E68" s="253"/>
      <c r="F68" s="253"/>
      <c r="G68" s="253"/>
      <c r="H68" s="253"/>
      <c r="I68" s="253"/>
      <c r="J68" s="253"/>
      <c r="K68" s="253"/>
      <c r="L68" s="254"/>
    </row>
    <row r="69" spans="1:12" ht="15" customHeight="1">
      <c r="A69" s="252"/>
      <c r="B69" s="253"/>
      <c r="C69" s="253"/>
      <c r="D69" s="253"/>
      <c r="E69" s="253"/>
      <c r="F69" s="253"/>
      <c r="G69" s="253"/>
      <c r="H69" s="253"/>
      <c r="I69" s="253"/>
      <c r="J69" s="253"/>
      <c r="K69" s="253"/>
      <c r="L69" s="254"/>
    </row>
    <row r="70" spans="1:12" ht="15" customHeight="1">
      <c r="A70" s="252"/>
      <c r="B70" s="253"/>
      <c r="C70" s="253"/>
      <c r="D70" s="253"/>
      <c r="E70" s="253"/>
      <c r="F70" s="253"/>
      <c r="G70" s="253"/>
      <c r="H70" s="253"/>
      <c r="I70" s="253"/>
      <c r="J70" s="253"/>
      <c r="K70" s="253"/>
      <c r="L70" s="254"/>
    </row>
    <row r="71" spans="1:12" ht="15" customHeight="1" thickBot="1">
      <c r="A71" s="255"/>
      <c r="B71" s="256"/>
      <c r="C71" s="256"/>
      <c r="D71" s="256"/>
      <c r="E71" s="256"/>
      <c r="F71" s="256"/>
      <c r="G71" s="256"/>
      <c r="H71" s="256"/>
      <c r="I71" s="256"/>
      <c r="J71" s="256"/>
      <c r="K71" s="256"/>
      <c r="L71" s="257"/>
    </row>
    <row r="72" spans="1:12" ht="15.75" thickBot="1">
      <c r="A72" s="229" t="s">
        <v>74</v>
      </c>
      <c r="B72" s="230"/>
      <c r="C72" s="230"/>
      <c r="D72" s="230"/>
      <c r="E72" s="230"/>
      <c r="F72" s="230"/>
      <c r="G72" s="230"/>
      <c r="H72" s="230"/>
      <c r="I72" s="230"/>
      <c r="J72" s="230"/>
      <c r="K72" s="230"/>
      <c r="L72" s="231"/>
    </row>
    <row r="73" spans="1:12" ht="45" customHeight="1">
      <c r="A73" s="241" t="s">
        <v>51</v>
      </c>
      <c r="B73" s="242"/>
      <c r="C73" s="242"/>
      <c r="D73" s="201"/>
      <c r="E73" s="201"/>
      <c r="F73" s="1" t="s">
        <v>52</v>
      </c>
      <c r="G73" s="1"/>
      <c r="H73" s="1"/>
      <c r="I73" s="1"/>
      <c r="J73" s="1"/>
      <c r="K73" s="195"/>
      <c r="L73" s="195"/>
    </row>
    <row r="74" spans="1:12" ht="27" customHeight="1">
      <c r="A74" s="270" t="s">
        <v>53</v>
      </c>
      <c r="B74" s="271"/>
      <c r="C74" s="271"/>
      <c r="D74" s="272"/>
      <c r="E74" s="272"/>
      <c r="F74" s="2" t="s">
        <v>54</v>
      </c>
      <c r="G74" s="2"/>
      <c r="H74" s="2"/>
      <c r="I74" s="2"/>
      <c r="J74" s="2"/>
      <c r="K74" s="236">
        <f>K73*0.065</f>
        <v>0</v>
      </c>
      <c r="L74" s="237"/>
    </row>
    <row r="75" spans="1:12" ht="27" customHeight="1">
      <c r="A75" s="270" t="s">
        <v>55</v>
      </c>
      <c r="B75" s="271"/>
      <c r="C75" s="271"/>
      <c r="D75" s="273"/>
      <c r="E75" s="273"/>
      <c r="F75" s="2" t="s">
        <v>56</v>
      </c>
      <c r="G75" s="2"/>
      <c r="H75" s="2"/>
      <c r="I75" s="2"/>
      <c r="J75" s="2"/>
      <c r="K75" s="268" t="str">
        <f>IFERROR(K73/D74,"")</f>
        <v/>
      </c>
      <c r="L75" s="269"/>
    </row>
    <row r="76" spans="1:12" ht="27" customHeight="1">
      <c r="A76" s="3" t="s">
        <v>125</v>
      </c>
      <c r="B76" s="2"/>
      <c r="C76" s="2"/>
      <c r="D76" s="2"/>
      <c r="E76" s="2"/>
      <c r="F76" s="2"/>
      <c r="G76" s="234">
        <f>MIN(0.1*K73,D73*0.75)</f>
        <v>0</v>
      </c>
      <c r="H76" s="234"/>
      <c r="I76" s="234"/>
      <c r="J76" s="234"/>
      <c r="K76" s="234"/>
      <c r="L76" s="235"/>
    </row>
    <row r="77" spans="1:12" ht="27" customHeight="1" thickBot="1">
      <c r="A77" s="220" t="s">
        <v>126</v>
      </c>
      <c r="B77" s="221"/>
      <c r="C77" s="221"/>
      <c r="D77" s="221"/>
      <c r="E77" s="221"/>
      <c r="F77" s="221"/>
      <c r="G77" s="221"/>
      <c r="H77" s="221"/>
      <c r="I77" s="221"/>
      <c r="J77" s="221"/>
      <c r="K77" s="221"/>
      <c r="L77" s="222"/>
    </row>
    <row r="78" spans="1:12" hidden="1"/>
  </sheetData>
  <sheetProtection password="F209" sheet="1" selectLockedCells="1"/>
  <mergeCells count="39">
    <mergeCell ref="I3:J3"/>
    <mergeCell ref="A60:L71"/>
    <mergeCell ref="A21:C21"/>
    <mergeCell ref="A4:C4"/>
    <mergeCell ref="D4:G4"/>
    <mergeCell ref="A58:L58"/>
    <mergeCell ref="F21:L21"/>
    <mergeCell ref="A1:L1"/>
    <mergeCell ref="K3:L3"/>
    <mergeCell ref="C3:H3"/>
    <mergeCell ref="A23:L41"/>
    <mergeCell ref="K75:L75"/>
    <mergeCell ref="A74:C74"/>
    <mergeCell ref="D74:E74"/>
    <mergeCell ref="A75:C75"/>
    <mergeCell ref="D75:E75"/>
    <mergeCell ref="F5:L5"/>
    <mergeCell ref="A73:C73"/>
    <mergeCell ref="D73:E73"/>
    <mergeCell ref="H4:K4"/>
    <mergeCell ref="A5:E5"/>
    <mergeCell ref="D21:E21"/>
    <mergeCell ref="A8:L19"/>
    <mergeCell ref="A77:L77"/>
    <mergeCell ref="A2:L2"/>
    <mergeCell ref="A22:L22"/>
    <mergeCell ref="A42:L42"/>
    <mergeCell ref="A43:L43"/>
    <mergeCell ref="G76:L76"/>
    <mergeCell ref="K73:L73"/>
    <mergeCell ref="K74:L74"/>
    <mergeCell ref="A59:L59"/>
    <mergeCell ref="A72:L72"/>
    <mergeCell ref="A6:L6"/>
    <mergeCell ref="A7:L7"/>
    <mergeCell ref="A20:L20"/>
    <mergeCell ref="A3:B3"/>
    <mergeCell ref="A44:L55"/>
    <mergeCell ref="A56:L56"/>
  </mergeCells>
  <dataValidations count="4">
    <dataValidation type="list" allowBlank="1" showInputMessage="1" showErrorMessage="1" sqref="D4">
      <formula1>$P$4:$P$7</formula1>
    </dataValidation>
    <dataValidation type="list" allowBlank="1" showInputMessage="1" showErrorMessage="1" sqref="L4">
      <formula1>$N$4:$N$5</formula1>
    </dataValidation>
    <dataValidation type="list" allowBlank="1" showInputMessage="1" showErrorMessage="1" sqref="F5">
      <formula1>$W$4:$W$9</formula1>
    </dataValidation>
    <dataValidation type="list" allowBlank="1" showInputMessage="1" showErrorMessage="1" sqref="D21:E21">
      <formula1>$P$21:$P$22</formula1>
    </dataValidation>
  </dataValidations>
  <pageMargins left="0.25" right="0.25" top="0.4" bottom="0.4" header="0.5" footer="0.34"/>
  <pageSetup scale="94" firstPageNumber="2" fitToHeight="2" orientation="portrait" r:id="rId1"/>
  <headerFooter alignWithMargins="0">
    <oddFooter>&amp;LEasySave Plus Custom Application&amp;RApplication Version: 9/07/2018</oddFooter>
  </headerFooter>
  <rowBreaks count="1" manualBreakCount="1">
    <brk id="4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41"/>
    <pageSetUpPr fitToPage="1"/>
  </sheetPr>
  <dimension ref="A1:Q69"/>
  <sheetViews>
    <sheetView tabSelected="1" zoomScaleNormal="100" zoomScaleSheetLayoutView="100" workbookViewId="0">
      <selection activeCell="A2" sqref="A2:B2"/>
    </sheetView>
  </sheetViews>
  <sheetFormatPr defaultColWidth="0" defaultRowHeight="12.75" zeroHeight="1"/>
  <cols>
    <col min="1" max="1" width="9" style="80" customWidth="1"/>
    <col min="2" max="2" width="93.85546875" style="80" customWidth="1"/>
    <col min="3" max="6" width="9.140625" style="80" hidden="1" customWidth="1"/>
    <col min="7" max="7" width="9" style="80" hidden="1" customWidth="1"/>
    <col min="8" max="13" width="9.140625" style="80" hidden="1" customWidth="1"/>
    <col min="14" max="14" width="7.42578125" style="80" hidden="1" customWidth="1"/>
    <col min="15" max="15" width="9.140625" style="80" hidden="1" customWidth="1"/>
    <col min="16" max="16" width="2.5703125" style="80" hidden="1" customWidth="1"/>
    <col min="17" max="17" width="0" style="80" hidden="1" customWidth="1"/>
    <col min="18" max="16384" width="9.140625" style="80" hidden="1"/>
  </cols>
  <sheetData>
    <row r="1" spans="1:17" ht="18" customHeight="1">
      <c r="A1" s="90" t="s">
        <v>122</v>
      </c>
      <c r="B1" s="8"/>
    </row>
    <row r="2" spans="1:17" ht="26.25">
      <c r="A2" s="303" t="s">
        <v>111</v>
      </c>
      <c r="B2" s="304"/>
      <c r="F2" s="9"/>
      <c r="G2" s="9"/>
      <c r="H2" s="9"/>
      <c r="I2" s="9"/>
      <c r="J2" s="9"/>
      <c r="K2" s="9"/>
      <c r="L2" s="9"/>
      <c r="M2" s="9"/>
      <c r="N2" s="9"/>
      <c r="O2" s="9"/>
      <c r="P2" s="9"/>
      <c r="Q2" s="10"/>
    </row>
    <row r="3" spans="1:17" ht="41.25" customHeight="1">
      <c r="A3" s="305" t="s">
        <v>88</v>
      </c>
      <c r="B3" s="306"/>
    </row>
    <row r="4" spans="1:17">
      <c r="A4" s="13"/>
      <c r="B4" s="11"/>
    </row>
    <row r="5" spans="1:17">
      <c r="A5" s="12" t="s">
        <v>87</v>
      </c>
      <c r="B5" s="11"/>
    </row>
    <row r="6" spans="1:17">
      <c r="A6" s="13" t="s">
        <v>77</v>
      </c>
      <c r="B6" s="11"/>
    </row>
    <row r="7" spans="1:17" ht="36" customHeight="1">
      <c r="A7" s="95" t="s">
        <v>84</v>
      </c>
      <c r="B7" s="92" t="s">
        <v>85</v>
      </c>
    </row>
    <row r="8" spans="1:17">
      <c r="A8" s="13" t="s">
        <v>78</v>
      </c>
      <c r="B8" s="11"/>
    </row>
    <row r="9" spans="1:17" ht="25.5">
      <c r="A9" s="95" t="s">
        <v>84</v>
      </c>
      <c r="B9" s="92" t="s">
        <v>112</v>
      </c>
    </row>
    <row r="10" spans="1:17" ht="25.5">
      <c r="A10" s="95" t="s">
        <v>84</v>
      </c>
      <c r="B10" s="92" t="s">
        <v>86</v>
      </c>
    </row>
    <row r="11" spans="1:17" ht="27" customHeight="1">
      <c r="A11" s="95" t="s">
        <v>84</v>
      </c>
      <c r="B11" s="139" t="s">
        <v>117</v>
      </c>
    </row>
    <row r="12" spans="1:17" s="85" customFormat="1" ht="29.25" customHeight="1">
      <c r="A12" s="95" t="s">
        <v>84</v>
      </c>
      <c r="B12" s="139" t="s">
        <v>118</v>
      </c>
    </row>
    <row r="13" spans="1:17" ht="15" hidden="1" customHeight="1">
      <c r="A13" s="307"/>
      <c r="B13" s="307"/>
    </row>
    <row r="14" spans="1:17" ht="15" hidden="1" customHeight="1">
      <c r="A14" s="113"/>
      <c r="B14" s="118"/>
    </row>
    <row r="15" spans="1:17" ht="15" hidden="1" customHeight="1">
      <c r="A15" s="113"/>
      <c r="B15" s="98"/>
    </row>
    <row r="16" spans="1:17" hidden="1">
      <c r="A16" s="113"/>
      <c r="B16" s="98"/>
    </row>
    <row r="17" spans="1:2" hidden="1">
      <c r="A17" s="113"/>
      <c r="B17" s="98"/>
    </row>
    <row r="18" spans="1:2" hidden="1">
      <c r="A18" s="95"/>
      <c r="B18" s="96"/>
    </row>
    <row r="19" spans="1:2" hidden="1">
      <c r="A19" s="95"/>
      <c r="B19" s="97"/>
    </row>
    <row r="20" spans="1:2" hidden="1">
      <c r="A20" s="95"/>
      <c r="B20" s="97"/>
    </row>
    <row r="21" spans="1:2" hidden="1">
      <c r="A21" s="95"/>
      <c r="B21" s="97"/>
    </row>
    <row r="22" spans="1:2" hidden="1">
      <c r="A22" s="95"/>
      <c r="B22" s="96"/>
    </row>
    <row r="23" spans="1:2" hidden="1">
      <c r="A23" s="95"/>
      <c r="B23" s="96"/>
    </row>
    <row r="24" spans="1:2" hidden="1">
      <c r="A24" s="95"/>
      <c r="B24" s="98"/>
    </row>
    <row r="25" spans="1:2" hidden="1">
      <c r="A25" s="95"/>
      <c r="B25" s="98"/>
    </row>
    <row r="26" spans="1:2" ht="25.5" hidden="1" customHeight="1">
      <c r="A26" s="95"/>
      <c r="B26" s="98"/>
    </row>
    <row r="27" spans="1:2" s="117" customFormat="1" ht="21" hidden="1" customHeight="1">
      <c r="A27" s="115"/>
      <c r="B27" s="116"/>
    </row>
    <row r="28" spans="1:2" hidden="1">
      <c r="A28" s="95"/>
      <c r="B28" s="98"/>
    </row>
    <row r="29" spans="1:2" hidden="1">
      <c r="A29" s="95"/>
      <c r="B29" s="97"/>
    </row>
    <row r="30" spans="1:2" hidden="1">
      <c r="A30" s="95"/>
      <c r="B30" s="97"/>
    </row>
    <row r="31" spans="1:2" hidden="1">
      <c r="A31" s="95"/>
      <c r="B31" s="97"/>
    </row>
    <row r="32" spans="1:2" hidden="1">
      <c r="A32" s="95"/>
      <c r="B32" s="97"/>
    </row>
    <row r="33" spans="1:2" hidden="1">
      <c r="A33" s="95"/>
      <c r="B33" s="97"/>
    </row>
    <row r="34" spans="1:2" hidden="1">
      <c r="A34" s="95"/>
      <c r="B34" s="97"/>
    </row>
    <row r="35" spans="1:2" hidden="1">
      <c r="A35" s="95"/>
      <c r="B35" s="97"/>
    </row>
    <row r="36" spans="1:2" ht="36" hidden="1" customHeight="1">
      <c r="A36" s="11"/>
      <c r="B36" s="99"/>
    </row>
    <row r="37" spans="1:2" hidden="1">
      <c r="A37" s="12"/>
      <c r="B37" s="92"/>
    </row>
    <row r="38" spans="1:2" hidden="1">
      <c r="A38" s="11"/>
      <c r="B38" s="92"/>
    </row>
    <row r="39" spans="1:2" hidden="1">
      <c r="A39" s="11"/>
      <c r="B39" s="15"/>
    </row>
    <row r="40" spans="1:2" hidden="1">
      <c r="A40" s="11"/>
      <c r="B40" s="15"/>
    </row>
    <row r="41" spans="1:2" hidden="1">
      <c r="A41" s="11"/>
      <c r="B41" s="98"/>
    </row>
    <row r="42" spans="1:2" hidden="1">
      <c r="A42" s="11"/>
      <c r="B42" s="98"/>
    </row>
    <row r="43" spans="1:2" hidden="1">
      <c r="A43" s="11"/>
      <c r="B43" s="98"/>
    </row>
    <row r="44" spans="1:2" hidden="1">
      <c r="A44" s="11"/>
      <c r="B44" s="15"/>
    </row>
    <row r="45" spans="1:2" hidden="1">
      <c r="A45" s="12"/>
      <c r="B45" s="14"/>
    </row>
    <row r="46" spans="1:2" hidden="1">
      <c r="A46" s="11"/>
      <c r="B46" s="11"/>
    </row>
    <row r="47" spans="1:2" hidden="1">
      <c r="A47" s="12"/>
      <c r="B47" s="98"/>
    </row>
    <row r="48" spans="1:2" hidden="1">
      <c r="A48" s="13"/>
      <c r="B48" s="97"/>
    </row>
    <row r="49" spans="1:12" hidden="1">
      <c r="A49" s="11"/>
      <c r="B49" s="97"/>
    </row>
    <row r="50" spans="1:12" hidden="1">
      <c r="A50" s="11"/>
      <c r="B50" s="97"/>
    </row>
    <row r="51" spans="1:12" hidden="1">
      <c r="A51" s="11"/>
      <c r="B51" s="98"/>
    </row>
    <row r="52" spans="1:12" hidden="1">
      <c r="A52" s="11"/>
      <c r="B52" s="97"/>
    </row>
    <row r="53" spans="1:12" hidden="1">
      <c r="A53" s="13"/>
      <c r="B53" s="97"/>
    </row>
    <row r="54" spans="1:12" hidden="1">
      <c r="A54" s="11"/>
      <c r="B54" s="97"/>
    </row>
    <row r="55" spans="1:12" hidden="1">
      <c r="A55" s="11"/>
      <c r="B55" s="97"/>
    </row>
    <row r="56" spans="1:12" hidden="1">
      <c r="A56" s="11"/>
      <c r="B56" s="97"/>
    </row>
    <row r="57" spans="1:12" hidden="1">
      <c r="A57" s="11"/>
      <c r="B57" s="97"/>
    </row>
    <row r="58" spans="1:12" hidden="1">
      <c r="A58" s="11"/>
      <c r="B58" s="97"/>
    </row>
    <row r="59" spans="1:12" hidden="1">
      <c r="A59" s="11"/>
      <c r="B59" s="97"/>
    </row>
    <row r="60" spans="1:12" hidden="1">
      <c r="A60" s="114"/>
      <c r="B60" s="97"/>
    </row>
    <row r="61" spans="1:12" hidden="1">
      <c r="A61" s="11"/>
      <c r="B61" s="97"/>
    </row>
    <row r="62" spans="1:12" ht="15.75" hidden="1" customHeight="1">
      <c r="A62" s="11"/>
      <c r="B62" s="98"/>
      <c r="C62" s="81"/>
      <c r="D62" s="81"/>
      <c r="E62" s="81"/>
      <c r="F62" s="81"/>
      <c r="G62" s="81"/>
      <c r="H62" s="81"/>
      <c r="I62" s="81"/>
      <c r="J62" s="81"/>
      <c r="K62" s="81"/>
      <c r="L62" s="81"/>
    </row>
    <row r="63" spans="1:12" ht="15.75" hidden="1">
      <c r="A63" s="93"/>
      <c r="B63" s="100"/>
      <c r="C63" s="82"/>
      <c r="D63" s="82"/>
      <c r="E63" s="82"/>
      <c r="F63" s="82"/>
      <c r="G63" s="82"/>
      <c r="H63" s="82"/>
      <c r="I63" s="82"/>
      <c r="J63" s="82"/>
      <c r="K63" s="82"/>
      <c r="L63" s="81"/>
    </row>
    <row r="64" spans="1:12" hidden="1">
      <c r="A64" s="94"/>
      <c r="B64" s="97"/>
      <c r="C64" s="81"/>
      <c r="D64" s="81"/>
      <c r="E64" s="81"/>
      <c r="F64" s="81"/>
      <c r="G64" s="81"/>
      <c r="H64" s="81"/>
      <c r="I64" s="81"/>
      <c r="J64" s="81"/>
      <c r="K64" s="81"/>
      <c r="L64" s="81"/>
    </row>
    <row r="65" spans="1:12" hidden="1">
      <c r="A65" s="94"/>
      <c r="B65" s="97"/>
      <c r="C65" s="81"/>
      <c r="D65" s="81"/>
      <c r="E65" s="81"/>
      <c r="F65" s="81"/>
      <c r="G65" s="81"/>
      <c r="H65" s="81"/>
      <c r="I65" s="81"/>
      <c r="J65" s="81"/>
      <c r="K65" s="81"/>
      <c r="L65" s="81"/>
    </row>
    <row r="66" spans="1:12" hidden="1">
      <c r="A66" s="94"/>
      <c r="B66" s="97"/>
    </row>
    <row r="67" spans="1:12" hidden="1">
      <c r="A67" s="8"/>
      <c r="B67" s="8"/>
    </row>
    <row r="68" spans="1:12" hidden="1">
      <c r="A68" s="8"/>
      <c r="B68" s="8"/>
    </row>
    <row r="69" spans="1:12" hidden="1">
      <c r="A69" s="8"/>
      <c r="B69" s="8"/>
    </row>
  </sheetData>
  <sheetProtection password="F209" sheet="1" selectLockedCells="1" selectUnlockedCells="1"/>
  <mergeCells count="3">
    <mergeCell ref="A2:B2"/>
    <mergeCell ref="A3:B3"/>
    <mergeCell ref="A13:B13"/>
  </mergeCells>
  <pageMargins left="0.25" right="0.25" top="0.4" bottom="0.4" header="0.5" footer="0.34"/>
  <pageSetup firstPageNumber="2" fitToHeight="2" orientation="portrait" r:id="rId1"/>
  <headerFooter alignWithMargins="0">
    <oddFooter>&amp;LEasySave Plus Custom Application&amp;RApplication Version: 9/07/2018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Custom pg1</vt:lpstr>
      <vt:lpstr>Custom pg2</vt:lpstr>
      <vt:lpstr>Narrative Based Worksheet</vt:lpstr>
      <vt:lpstr>Submittal Requirements</vt:lpstr>
      <vt:lpstr>Cover!Print_Area</vt:lpstr>
      <vt:lpstr>'Custom pg1'!Print_Area</vt:lpstr>
      <vt:lpstr>'Custom pg2'!Print_Area</vt:lpstr>
      <vt:lpstr>'Narrative Based Worksheet'!Print_Area</vt:lpstr>
      <vt:lpstr>'Submittal Requirements'!Print_Area</vt:lpstr>
    </vt:vector>
  </TitlesOfParts>
  <Company>Kema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TEP Large Business Prgram Rebate Application</dc:title>
  <dc:subject>Custom Measures for Existing Facilities</dc:subject>
  <dc:creator>Ed.Walsh@dnvgl.com;Patrick J. O'Leary Jr.</dc:creator>
  <cp:keywords>Retrofit Custom Application v2014.1</cp:keywords>
  <cp:lastModifiedBy>Geary, Paul</cp:lastModifiedBy>
  <cp:lastPrinted>2018-09-07T22:10:38Z</cp:lastPrinted>
  <dcterms:created xsi:type="dcterms:W3CDTF">2003-03-20T18:04:27Z</dcterms:created>
  <dcterms:modified xsi:type="dcterms:W3CDTF">2018-09-07T22:15:23Z</dcterms:modified>
</cp:coreProperties>
</file>